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35" windowHeight="12615" activeTab="2"/>
  </bookViews>
  <sheets>
    <sheet name="ОЧКА 29.07.2016" sheetId="1" r:id="rId1"/>
    <sheet name="1 волна 03.08.2016" sheetId="2" r:id="rId2"/>
    <sheet name="2 волна 08.08.2016" sheetId="3" r:id="rId3"/>
  </sheets>
  <definedNames>
    <definedName name="_xlnm.Print_Area" localSheetId="0">'ОЧКА 29.07.2016'!$A$1:$AK$46</definedName>
  </definedNames>
  <calcPr fullCalcOnLoad="1"/>
</workbook>
</file>

<file path=xl/sharedStrings.xml><?xml version="1.0" encoding="utf-8"?>
<sst xmlns="http://schemas.openxmlformats.org/spreadsheetml/2006/main" count="276" uniqueCount="131">
  <si>
    <t>ПЛАН ПРИЁМА</t>
  </si>
  <si>
    <t>НАПРАВЛЕНИЯ ПОДГОТОВКИ 
(СПЕЦИАЛЬНОСТИ)/
ПРОФИЛИ ПОДГОТОВКИ</t>
  </si>
  <si>
    <t xml:space="preserve">Психолого-педагогическое образование </t>
  </si>
  <si>
    <t>Социальная работа</t>
  </si>
  <si>
    <t>Физическая культура</t>
  </si>
  <si>
    <t>Психология образования</t>
  </si>
  <si>
    <t>Декоративно-прикладное искусство и дизайн</t>
  </si>
  <si>
    <t>Специальное (дефектологическое) образование</t>
  </si>
  <si>
    <t>Сервис и эксплуатация автомобильного транспорта</t>
  </si>
  <si>
    <t>Теология</t>
  </si>
  <si>
    <t>ИТОГО</t>
  </si>
  <si>
    <t>Профессиональное обучение</t>
  </si>
  <si>
    <t>итого</t>
  </si>
  <si>
    <t>Педагогическое образование</t>
  </si>
  <si>
    <t>Биология</t>
  </si>
  <si>
    <t>ВСЕГО</t>
  </si>
  <si>
    <t>История/Обществознание</t>
  </si>
  <si>
    <t>Физика/Математика</t>
  </si>
  <si>
    <t>Технология/Информатика</t>
  </si>
  <si>
    <t>Английский/Немецкий</t>
  </si>
  <si>
    <t>Немецкий/Английский</t>
  </si>
  <si>
    <t>Французский/Английский</t>
  </si>
  <si>
    <t xml:space="preserve">Дошкольное образование/
Начальное образование </t>
  </si>
  <si>
    <t>Начальное образование/
Информатика</t>
  </si>
  <si>
    <t>Логопедия</t>
  </si>
  <si>
    <t>Русский язык/Литература</t>
  </si>
  <si>
    <t>Биология/Химия</t>
  </si>
  <si>
    <t>География/Экология</t>
  </si>
  <si>
    <t>БЮДЖЕТНЫЕ МЕСТА</t>
  </si>
  <si>
    <t xml:space="preserve">Математика/
Иностранный язык </t>
  </si>
  <si>
    <t>Физическая культура/
Безопасность жизнедеятельности</t>
  </si>
  <si>
    <t>Математика/
Информатика</t>
  </si>
  <si>
    <t>Педагогическое образование (с двумя профилями подготовки)</t>
  </si>
  <si>
    <t>в том числе</t>
  </si>
  <si>
    <t>Целевой прием</t>
  </si>
  <si>
    <t>Льготные категории</t>
  </si>
  <si>
    <t>Академический 
бакалавриат</t>
  </si>
  <si>
    <t>Прикладной 
бакалавриат</t>
  </si>
  <si>
    <t>сдавало 
егэ</t>
  </si>
  <si>
    <t>сдавало 
письменно</t>
  </si>
  <si>
    <t>ОБЩИЙ КОНКУРС</t>
  </si>
  <si>
    <t>сирота</t>
  </si>
  <si>
    <t>ребенок-инвалид</t>
  </si>
  <si>
    <t>Фитодизайн в садово-парковом и ландшафтном строительстве</t>
  </si>
  <si>
    <t>Льготные
 категории</t>
  </si>
  <si>
    <t>Музеология и охрана памятников природного и культурного наследия</t>
  </si>
  <si>
    <t>средний балл ЕГЭ</t>
  </si>
  <si>
    <t>сдавали ЕГЭ и ВИ</t>
  </si>
  <si>
    <t xml:space="preserve">ЗАЧИСЛЕННО </t>
  </si>
  <si>
    <t>общий конкурс</t>
  </si>
  <si>
    <t>проходной балл</t>
  </si>
  <si>
    <t>Технология и организация ресторанного дела</t>
  </si>
  <si>
    <t>ЗАЧИСЛЕНИЕ, СРЕДНИЙ БАЛЛ ЕГЭ (ОЧНАЯ ФОРМА ОБУЧЕНИЯ) БЮДЖЕТ, 2016</t>
  </si>
  <si>
    <t>особая квота</t>
  </si>
  <si>
    <t>целевая квота</t>
  </si>
  <si>
    <t>Английский/Французский</t>
  </si>
  <si>
    <t>Педагогика и психология 
дошкольного образования</t>
  </si>
  <si>
    <t>Практическая теология православной конфессии</t>
  </si>
  <si>
    <t>зрение</t>
  </si>
  <si>
    <t>инвалид 1-2 группы</t>
  </si>
  <si>
    <t xml:space="preserve">ребенок-инвалид
группа 3 </t>
  </si>
  <si>
    <t>орган дыхания</t>
  </si>
  <si>
    <t>не указано</t>
  </si>
  <si>
    <t>Менеджмент в социальной сфере</t>
  </si>
  <si>
    <t>опорно-двиг.</t>
  </si>
  <si>
    <t>сироты</t>
  </si>
  <si>
    <t>инвалиды</t>
  </si>
  <si>
    <t>глухой</t>
  </si>
  <si>
    <t>подано 
документов</t>
  </si>
  <si>
    <t>ПЛАН ПРИЁМА В ПЕРВУЮ ВОЛНУ</t>
  </si>
  <si>
    <t>Средний балл ЕГЭ</t>
  </si>
  <si>
    <t>Осталось мест на 2 волну</t>
  </si>
  <si>
    <t>Всего зачисленно</t>
  </si>
  <si>
    <t>Осталось мест</t>
  </si>
  <si>
    <t>ЗАЧИСЛЕНИЕ, СРЕДНИЙ БАЛЛ ЕГЭ В ОБЩЕМ КОНКУРСЕ
 (ОЧНАЯ ФОРМА ОБУЧЕНИЯ) 03.08.2016 год</t>
  </si>
  <si>
    <t>ЗАЧИСЛЕННО 03.08.2016</t>
  </si>
  <si>
    <t>средний балл ЕГЭ + спорт</t>
  </si>
  <si>
    <t>Технология и организация 
ресторанного дела</t>
  </si>
  <si>
    <t>Декоративно-прикладное 
искусство и дизайн</t>
  </si>
  <si>
    <t>Сервис и эксплуатация 
автомобильного транспорта</t>
  </si>
  <si>
    <t>Практическая теология
 православной конфессии</t>
  </si>
  <si>
    <t>Фитодизайн в садово-парковом
 и ландшафтном строительстве</t>
  </si>
  <si>
    <t>Музеология и охрана памятников 
природного и культурного наследия</t>
  </si>
  <si>
    <t>Средний балл 
ЕГЭ ( 1 волна)</t>
  </si>
  <si>
    <t>Бакалавриат</t>
  </si>
  <si>
    <t>сдавало егэ</t>
  </si>
  <si>
    <t>ЗАЧИСЛЕННО 08.08.2016</t>
  </si>
  <si>
    <t>ЗАЧИСЛЕНИЕ, СРЕДНИЙ БАЛЛ ЕГЭ В ОБЩЕМ КОНКУРСЕ
 (ОЧНАЯ ФОРМА ОБУЧЕНИЯ) 08.08.2016 год</t>
  </si>
  <si>
    <t>ЗАЧИСЛЕННО 29.07.2016</t>
  </si>
  <si>
    <t>Математика/Информатика</t>
  </si>
  <si>
    <t xml:space="preserve">Математика/Иностранный язык </t>
  </si>
  <si>
    <t xml:space="preserve">Дошкольное образование/Начальное образование </t>
  </si>
  <si>
    <t>Начальное образование/Информатика</t>
  </si>
  <si>
    <t>план 
приема</t>
  </si>
  <si>
    <t>бакалавриат</t>
  </si>
  <si>
    <t>Средний балл ЕГЭ
2016</t>
  </si>
  <si>
    <t>Средний балл ЕГЭ
2015</t>
  </si>
  <si>
    <r>
      <t>76,44</t>
    </r>
    <r>
      <rPr>
        <b/>
        <sz val="10"/>
        <rFont val="Calibri"/>
        <family val="2"/>
      </rPr>
      <t>↑</t>
    </r>
  </si>
  <si>
    <r>
      <t>65,42</t>
    </r>
    <r>
      <rPr>
        <b/>
        <sz val="10"/>
        <rFont val="Calibri"/>
        <family val="2"/>
      </rPr>
      <t>↓</t>
    </r>
  </si>
  <si>
    <r>
      <t>69,23</t>
    </r>
    <r>
      <rPr>
        <b/>
        <sz val="10"/>
        <rFont val="Calibri"/>
        <family val="2"/>
      </rPr>
      <t>↑</t>
    </r>
  </si>
  <si>
    <r>
      <t>74,34</t>
    </r>
    <r>
      <rPr>
        <b/>
        <sz val="10"/>
        <rFont val="Calibri"/>
        <family val="2"/>
      </rPr>
      <t>↓</t>
    </r>
  </si>
  <si>
    <r>
      <t>72,67</t>
    </r>
    <r>
      <rPr>
        <b/>
        <sz val="10"/>
        <rFont val="Calibri"/>
        <family val="2"/>
      </rPr>
      <t>↑</t>
    </r>
  </si>
  <si>
    <r>
      <t>66,04</t>
    </r>
    <r>
      <rPr>
        <b/>
        <sz val="10"/>
        <rFont val="Calibri"/>
        <family val="2"/>
      </rPr>
      <t>↑</t>
    </r>
  </si>
  <si>
    <r>
      <t>73,46</t>
    </r>
    <r>
      <rPr>
        <b/>
        <sz val="10"/>
        <rFont val="Calibri"/>
        <family val="2"/>
      </rPr>
      <t>↓</t>
    </r>
  </si>
  <si>
    <r>
      <t>62,22</t>
    </r>
    <r>
      <rPr>
        <b/>
        <sz val="10"/>
        <rFont val="Calibri"/>
        <family val="2"/>
      </rPr>
      <t>↓</t>
    </r>
  </si>
  <si>
    <r>
      <t>55,51</t>
    </r>
    <r>
      <rPr>
        <b/>
        <sz val="10"/>
        <rFont val="Calibri"/>
        <family val="2"/>
      </rPr>
      <t>↑</t>
    </r>
  </si>
  <si>
    <r>
      <t>63,73</t>
    </r>
    <r>
      <rPr>
        <b/>
        <sz val="10"/>
        <rFont val="Calibri"/>
        <family val="2"/>
      </rPr>
      <t>↑</t>
    </r>
  </si>
  <si>
    <r>
      <t>68,4</t>
    </r>
    <r>
      <rPr>
        <b/>
        <sz val="10"/>
        <rFont val="Calibri"/>
        <family val="2"/>
      </rPr>
      <t>↑</t>
    </r>
  </si>
  <si>
    <t>конкурс</t>
  </si>
  <si>
    <r>
      <t>65,35</t>
    </r>
    <r>
      <rPr>
        <b/>
        <sz val="10"/>
        <rFont val="Calibri"/>
        <family val="2"/>
      </rPr>
      <t>↑</t>
    </r>
  </si>
  <si>
    <r>
      <t>71,11</t>
    </r>
    <r>
      <rPr>
        <b/>
        <sz val="10"/>
        <rFont val="Calibri"/>
        <family val="2"/>
      </rPr>
      <t>↑</t>
    </r>
  </si>
  <si>
    <r>
      <t>64,39</t>
    </r>
    <r>
      <rPr>
        <b/>
        <sz val="10"/>
        <rFont val="Calibri"/>
        <family val="2"/>
      </rPr>
      <t>↓</t>
    </r>
  </si>
  <si>
    <r>
      <t>64,58</t>
    </r>
    <r>
      <rPr>
        <b/>
        <sz val="10"/>
        <rFont val="Calibri"/>
        <family val="2"/>
      </rPr>
      <t>↓</t>
    </r>
  </si>
  <si>
    <r>
      <t>65,73</t>
    </r>
    <r>
      <rPr>
        <b/>
        <sz val="10"/>
        <rFont val="Calibri"/>
        <family val="2"/>
      </rPr>
      <t>↓</t>
    </r>
  </si>
  <si>
    <r>
      <t>71,67</t>
    </r>
    <r>
      <rPr>
        <b/>
        <sz val="10"/>
        <rFont val="Calibri"/>
        <family val="2"/>
      </rPr>
      <t>↑</t>
    </r>
  </si>
  <si>
    <r>
      <t>64,26</t>
    </r>
    <r>
      <rPr>
        <b/>
        <sz val="10"/>
        <rFont val="Calibri"/>
        <family val="2"/>
      </rPr>
      <t>↑</t>
    </r>
  </si>
  <si>
    <r>
      <t>56,56</t>
    </r>
    <r>
      <rPr>
        <b/>
        <sz val="10"/>
        <rFont val="Calibri"/>
        <family val="2"/>
      </rPr>
      <t>↓</t>
    </r>
  </si>
  <si>
    <r>
      <t>59,34</t>
    </r>
    <r>
      <rPr>
        <b/>
        <sz val="10"/>
        <rFont val="Calibri"/>
        <family val="2"/>
      </rPr>
      <t>↑</t>
    </r>
  </si>
  <si>
    <r>
      <t>64,82</t>
    </r>
    <r>
      <rPr>
        <b/>
        <sz val="10"/>
        <rFont val="Calibri"/>
        <family val="2"/>
      </rPr>
      <t>↓</t>
    </r>
  </si>
  <si>
    <t>сдавали
письменно</t>
  </si>
  <si>
    <r>
      <t>65,3</t>
    </r>
    <r>
      <rPr>
        <b/>
        <sz val="10"/>
        <rFont val="Calibri"/>
        <family val="2"/>
      </rPr>
      <t>↑</t>
    </r>
  </si>
  <si>
    <r>
      <t>61,42</t>
    </r>
    <r>
      <rPr>
        <b/>
        <sz val="10"/>
        <rFont val="Calibri"/>
        <family val="2"/>
      </rPr>
      <t>↓</t>
    </r>
  </si>
  <si>
    <r>
      <t>76,64</t>
    </r>
    <r>
      <rPr>
        <b/>
        <sz val="10"/>
        <rFont val="Calibri"/>
        <family val="2"/>
      </rPr>
      <t>↓</t>
    </r>
  </si>
  <si>
    <r>
      <t>68,42</t>
    </r>
    <r>
      <rPr>
        <b/>
        <sz val="10"/>
        <rFont val="Calibri"/>
        <family val="2"/>
      </rPr>
      <t>↑</t>
    </r>
  </si>
  <si>
    <t>Психолого-педагогическое образование</t>
  </si>
  <si>
    <t>Культурный туризм и экскурсионная деятельность</t>
  </si>
  <si>
    <r>
      <t>15,67</t>
    </r>
    <r>
      <rPr>
        <b/>
        <sz val="10"/>
        <rFont val="Calibri"/>
        <family val="2"/>
      </rPr>
      <t>↑</t>
    </r>
  </si>
  <si>
    <t>конкурс
по оригиналам</t>
  </si>
  <si>
    <r>
      <t>70,77</t>
    </r>
    <r>
      <rPr>
        <b/>
        <sz val="10"/>
        <rFont val="Calibri"/>
        <family val="2"/>
      </rPr>
      <t>↑</t>
    </r>
  </si>
  <si>
    <t>69,72↑</t>
  </si>
  <si>
    <t>81,92↓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</si>
</sst>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* #,##0_);_(* \(#,##0\);_(* &quot;-&quot;_);_(@_)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0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0" borderId="11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11" fillId="0" borderId="13" xfId="0" applyFont="1" applyFill="1" applyBorder="1" applyAlignment="1">
      <alignment horizontal="center" vertical="center" textRotation="90" wrapText="1"/>
    </xf>
    <xf numFmtId="0" fontId="5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textRotation="90" wrapText="1"/>
    </xf>
    <xf numFmtId="0" fontId="11" fillId="0" borderId="20" xfId="0" applyFont="1" applyFill="1" applyBorder="1" applyAlignment="1">
      <alignment horizontal="center" vertical="center" textRotation="90" wrapText="1"/>
    </xf>
    <xf numFmtId="0" fontId="11" fillId="0" borderId="21" xfId="0" applyFont="1" applyFill="1" applyBorder="1" applyAlignment="1">
      <alignment horizontal="center" vertical="center" textRotation="90" wrapText="1"/>
    </xf>
    <xf numFmtId="0" fontId="11" fillId="0" borderId="22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9" fontId="11" fillId="0" borderId="13" xfId="0" applyNumberFormat="1" applyFont="1" applyFill="1" applyBorder="1" applyAlignment="1">
      <alignment horizontal="center" vertical="center"/>
    </xf>
    <xf numFmtId="9" fontId="11" fillId="0" borderId="18" xfId="0" applyNumberFormat="1" applyFont="1" applyFill="1" applyBorder="1" applyAlignment="1">
      <alignment horizontal="center" vertical="center"/>
    </xf>
    <xf numFmtId="9" fontId="11" fillId="0" borderId="15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DDD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8"/>
  <sheetViews>
    <sheetView view="pageBreakPreview" zoomScale="85" zoomScaleNormal="85" zoomScaleSheetLayoutView="85" zoomScalePageLayoutView="55" workbookViewId="0" topLeftCell="A1">
      <pane xSplit="19" ySplit="7" topLeftCell="T23" activePane="bottomRight" state="frozen"/>
      <selection pane="topLeft" activeCell="A1" sqref="A1"/>
      <selection pane="topRight" activeCell="S1" sqref="S1"/>
      <selection pane="bottomLeft" activeCell="A9" sqref="A9"/>
      <selection pane="bottomRight" activeCell="I5" sqref="I5:I6"/>
    </sheetView>
  </sheetViews>
  <sheetFormatPr defaultColWidth="9.00390625" defaultRowHeight="12.75"/>
  <cols>
    <col min="1" max="1" width="9.125" style="20" customWidth="1"/>
    <col min="2" max="2" width="7.625" style="20" customWidth="1"/>
    <col min="3" max="3" width="17.25390625" style="20" customWidth="1"/>
    <col min="4" max="4" width="6.125" style="20" customWidth="1"/>
    <col min="5" max="6" width="5.875" style="20" customWidth="1"/>
    <col min="7" max="7" width="6.125" style="20" customWidth="1"/>
    <col min="8" max="9" width="5.00390625" style="20" customWidth="1"/>
    <col min="10" max="10" width="4.375" style="20" customWidth="1"/>
    <col min="11" max="11" width="6.00390625" style="20" customWidth="1"/>
    <col min="12" max="12" width="3.125" style="20" customWidth="1"/>
    <col min="13" max="13" width="8.75390625" style="20" customWidth="1"/>
    <col min="14" max="14" width="4.625" style="20" customWidth="1"/>
    <col min="15" max="15" width="7.125" style="20" customWidth="1"/>
    <col min="16" max="17" width="4.25390625" style="20" customWidth="1"/>
    <col min="18" max="18" width="6.875" style="20" customWidth="1"/>
    <col min="19" max="19" width="5.875" style="20" customWidth="1"/>
    <col min="20" max="20" width="6.25390625" style="20" customWidth="1"/>
    <col min="21" max="21" width="3.625" style="20" customWidth="1"/>
    <col min="22" max="22" width="5.25390625" style="20" customWidth="1"/>
    <col min="23" max="23" width="4.875" style="20" customWidth="1"/>
    <col min="24" max="24" width="6.00390625" style="20" customWidth="1"/>
    <col min="25" max="25" width="5.125" style="20" customWidth="1"/>
    <col min="26" max="27" width="6.00390625" style="20" customWidth="1"/>
    <col min="28" max="28" width="8.375" style="20" customWidth="1"/>
    <col min="29" max="29" width="5.625" style="20" customWidth="1"/>
    <col min="30" max="30" width="6.875" style="20" customWidth="1"/>
    <col min="31" max="31" width="7.00390625" style="20" customWidth="1"/>
    <col min="32" max="33" width="6.875" style="20" customWidth="1"/>
    <col min="34" max="34" width="5.625" style="20" customWidth="1"/>
    <col min="35" max="35" width="7.375" style="20" customWidth="1"/>
    <col min="36" max="36" width="6.875" style="20" customWidth="1"/>
    <col min="37" max="37" width="12.125" style="21" customWidth="1"/>
    <col min="38" max="39" width="9.125" style="1" customWidth="1"/>
  </cols>
  <sheetData>
    <row r="1" spans="1:37" ht="63" customHeight="1">
      <c r="A1" s="50" t="s">
        <v>52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1:37" ht="24.75" customHeight="1">
      <c r="A2" s="74" t="s">
        <v>1</v>
      </c>
      <c r="B2" s="75"/>
      <c r="C2" s="75"/>
      <c r="D2" s="77" t="s">
        <v>0</v>
      </c>
      <c r="E2" s="78"/>
      <c r="F2" s="78"/>
      <c r="G2" s="78"/>
      <c r="H2" s="86" t="s">
        <v>68</v>
      </c>
      <c r="I2" s="85"/>
      <c r="J2" s="51" t="s">
        <v>48</v>
      </c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</row>
    <row r="3" spans="1:37" ht="24" customHeight="1">
      <c r="A3" s="74"/>
      <c r="B3" s="75"/>
      <c r="C3" s="75"/>
      <c r="D3" s="83" t="s">
        <v>84</v>
      </c>
      <c r="E3" s="84"/>
      <c r="F3" s="84"/>
      <c r="G3" s="85"/>
      <c r="H3" s="87"/>
      <c r="I3" s="88"/>
      <c r="J3" s="52" t="s">
        <v>84</v>
      </c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1" t="s">
        <v>50</v>
      </c>
    </row>
    <row r="4" spans="1:37" ht="22.5" customHeight="1">
      <c r="A4" s="74"/>
      <c r="B4" s="75"/>
      <c r="C4" s="75"/>
      <c r="D4" s="68" t="s">
        <v>28</v>
      </c>
      <c r="E4" s="69" t="s">
        <v>33</v>
      </c>
      <c r="F4" s="69"/>
      <c r="G4" s="69"/>
      <c r="H4" s="89"/>
      <c r="I4" s="90"/>
      <c r="J4" s="65" t="s">
        <v>10</v>
      </c>
      <c r="K4" s="52" t="s">
        <v>44</v>
      </c>
      <c r="L4" s="53"/>
      <c r="M4" s="53"/>
      <c r="N4" s="53"/>
      <c r="O4" s="53"/>
      <c r="P4" s="53"/>
      <c r="Q4" s="54"/>
      <c r="R4" s="68" t="s">
        <v>34</v>
      </c>
      <c r="S4" s="68" t="s">
        <v>49</v>
      </c>
      <c r="T4" s="52" t="s">
        <v>35</v>
      </c>
      <c r="U4" s="53"/>
      <c r="V4" s="53"/>
      <c r="W4" s="53"/>
      <c r="X4" s="53"/>
      <c r="Y4" s="53"/>
      <c r="Z4" s="53"/>
      <c r="AA4" s="54"/>
      <c r="AB4" s="52" t="s">
        <v>34</v>
      </c>
      <c r="AC4" s="53"/>
      <c r="AD4" s="53"/>
      <c r="AE4" s="54"/>
      <c r="AF4" s="52" t="s">
        <v>49</v>
      </c>
      <c r="AG4" s="53"/>
      <c r="AH4" s="53"/>
      <c r="AI4" s="53"/>
      <c r="AJ4" s="54"/>
      <c r="AK4" s="51"/>
    </row>
    <row r="5" spans="1:37" ht="22.5" customHeight="1">
      <c r="A5" s="74"/>
      <c r="B5" s="75"/>
      <c r="C5" s="75"/>
      <c r="D5" s="68"/>
      <c r="E5" s="65" t="s">
        <v>53</v>
      </c>
      <c r="F5" s="65" t="s">
        <v>54</v>
      </c>
      <c r="G5" s="65" t="s">
        <v>40</v>
      </c>
      <c r="H5" s="65" t="s">
        <v>65</v>
      </c>
      <c r="I5" s="65" t="s">
        <v>66</v>
      </c>
      <c r="J5" s="76"/>
      <c r="K5" s="68" t="s">
        <v>41</v>
      </c>
      <c r="L5" s="70" t="s">
        <v>42</v>
      </c>
      <c r="M5" s="71"/>
      <c r="N5" s="70" t="s">
        <v>60</v>
      </c>
      <c r="O5" s="71"/>
      <c r="P5" s="70" t="s">
        <v>59</v>
      </c>
      <c r="Q5" s="71"/>
      <c r="R5" s="68"/>
      <c r="S5" s="68"/>
      <c r="T5" s="62" t="s">
        <v>65</v>
      </c>
      <c r="U5" s="63"/>
      <c r="V5" s="63"/>
      <c r="W5" s="64"/>
      <c r="X5" s="62" t="s">
        <v>66</v>
      </c>
      <c r="Y5" s="63"/>
      <c r="Z5" s="63"/>
      <c r="AA5" s="64"/>
      <c r="AB5" s="65" t="s">
        <v>46</v>
      </c>
      <c r="AC5" s="65" t="s">
        <v>38</v>
      </c>
      <c r="AD5" s="65" t="s">
        <v>39</v>
      </c>
      <c r="AE5" s="65" t="s">
        <v>47</v>
      </c>
      <c r="AF5" s="65" t="s">
        <v>46</v>
      </c>
      <c r="AG5" s="65" t="s">
        <v>38</v>
      </c>
      <c r="AH5" s="65" t="s">
        <v>39</v>
      </c>
      <c r="AI5" s="65" t="s">
        <v>46</v>
      </c>
      <c r="AJ5" s="65" t="s">
        <v>47</v>
      </c>
      <c r="AK5" s="51"/>
    </row>
    <row r="6" spans="1:37" ht="84.75" customHeight="1">
      <c r="A6" s="75"/>
      <c r="B6" s="75"/>
      <c r="C6" s="75"/>
      <c r="D6" s="68"/>
      <c r="E6" s="66"/>
      <c r="F6" s="66"/>
      <c r="G6" s="66"/>
      <c r="H6" s="66"/>
      <c r="I6" s="66"/>
      <c r="J6" s="66"/>
      <c r="K6" s="68"/>
      <c r="L6" s="72"/>
      <c r="M6" s="73"/>
      <c r="N6" s="72"/>
      <c r="O6" s="73"/>
      <c r="P6" s="72"/>
      <c r="Q6" s="73"/>
      <c r="R6" s="68"/>
      <c r="S6" s="68"/>
      <c r="T6" s="35" t="s">
        <v>46</v>
      </c>
      <c r="U6" s="35" t="s">
        <v>85</v>
      </c>
      <c r="V6" s="35" t="s">
        <v>39</v>
      </c>
      <c r="W6" s="35" t="s">
        <v>47</v>
      </c>
      <c r="X6" s="35" t="s">
        <v>46</v>
      </c>
      <c r="Y6" s="35" t="s">
        <v>85</v>
      </c>
      <c r="Z6" s="35" t="s">
        <v>39</v>
      </c>
      <c r="AA6" s="35" t="s">
        <v>47</v>
      </c>
      <c r="AB6" s="66"/>
      <c r="AC6" s="66"/>
      <c r="AD6" s="66"/>
      <c r="AE6" s="66"/>
      <c r="AF6" s="66"/>
      <c r="AG6" s="66"/>
      <c r="AH6" s="66"/>
      <c r="AI6" s="66"/>
      <c r="AJ6" s="66"/>
      <c r="AK6" s="51"/>
    </row>
    <row r="7" spans="1:37" s="1" customFormat="1" ht="15.75">
      <c r="A7" s="67" t="s">
        <v>13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31"/>
    </row>
    <row r="8" spans="1:37" s="24" customFormat="1" ht="18" customHeight="1">
      <c r="A8" s="59" t="s">
        <v>4</v>
      </c>
      <c r="B8" s="60"/>
      <c r="C8" s="60"/>
      <c r="D8" s="9">
        <v>20</v>
      </c>
      <c r="E8" s="9">
        <v>2</v>
      </c>
      <c r="F8" s="9">
        <v>4</v>
      </c>
      <c r="G8" s="9">
        <f>D8-E8-F8</f>
        <v>14</v>
      </c>
      <c r="H8" s="9">
        <v>2</v>
      </c>
      <c r="I8" s="9">
        <v>2</v>
      </c>
      <c r="J8" s="9">
        <v>2</v>
      </c>
      <c r="K8" s="9">
        <v>1</v>
      </c>
      <c r="L8" s="8"/>
      <c r="M8" s="8"/>
      <c r="N8" s="9">
        <v>1</v>
      </c>
      <c r="O8" s="9" t="s">
        <v>67</v>
      </c>
      <c r="P8" s="8"/>
      <c r="Q8" s="8"/>
      <c r="R8" s="9">
        <v>4</v>
      </c>
      <c r="S8" s="9">
        <f>D8-J8-R8</f>
        <v>14</v>
      </c>
      <c r="T8" s="9"/>
      <c r="U8" s="9"/>
      <c r="V8" s="9">
        <v>1</v>
      </c>
      <c r="W8" s="9"/>
      <c r="X8" s="9"/>
      <c r="Y8" s="9"/>
      <c r="Z8" s="9">
        <v>1</v>
      </c>
      <c r="AA8" s="9"/>
      <c r="AB8" s="9">
        <v>65.3</v>
      </c>
      <c r="AC8" s="9"/>
      <c r="AD8" s="9"/>
      <c r="AE8" s="9">
        <v>4</v>
      </c>
      <c r="AF8" s="9"/>
      <c r="AG8" s="9"/>
      <c r="AH8" s="9"/>
      <c r="AI8" s="9"/>
      <c r="AJ8" s="9"/>
      <c r="AK8" s="9">
        <v>168</v>
      </c>
    </row>
    <row r="9" spans="1:37" s="4" customFormat="1" ht="15.75">
      <c r="A9" s="67" t="s">
        <v>32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31"/>
    </row>
    <row r="10" spans="1:37" s="5" customFormat="1" ht="13.5" customHeight="1">
      <c r="A10" s="59" t="s">
        <v>16</v>
      </c>
      <c r="B10" s="60"/>
      <c r="C10" s="60"/>
      <c r="D10" s="9">
        <v>25</v>
      </c>
      <c r="E10" s="9">
        <v>3</v>
      </c>
      <c r="F10" s="9">
        <v>8</v>
      </c>
      <c r="G10" s="9">
        <f aca="true" t="shared" si="0" ref="G10:G16">D10-E10-F10</f>
        <v>14</v>
      </c>
      <c r="H10" s="9">
        <v>2</v>
      </c>
      <c r="I10" s="36">
        <v>2</v>
      </c>
      <c r="J10" s="9">
        <f>K10+N10+P10</f>
        <v>2</v>
      </c>
      <c r="K10" s="9">
        <v>2</v>
      </c>
      <c r="L10" s="9"/>
      <c r="M10" s="9"/>
      <c r="N10" s="7"/>
      <c r="O10" s="7"/>
      <c r="P10" s="9"/>
      <c r="Q10" s="9"/>
      <c r="R10" s="9">
        <v>8</v>
      </c>
      <c r="S10" s="9">
        <f>D10-J10-N10-P10-R10</f>
        <v>15</v>
      </c>
      <c r="T10" s="9">
        <v>70.5</v>
      </c>
      <c r="U10" s="9">
        <v>1</v>
      </c>
      <c r="V10" s="9">
        <v>1</v>
      </c>
      <c r="W10" s="9"/>
      <c r="X10" s="9"/>
      <c r="Y10" s="9"/>
      <c r="Z10" s="9"/>
      <c r="AA10" s="9"/>
      <c r="AB10" s="9">
        <v>72.9</v>
      </c>
      <c r="AC10" s="9">
        <v>8</v>
      </c>
      <c r="AD10" s="9"/>
      <c r="AE10" s="9"/>
      <c r="AF10" s="9"/>
      <c r="AG10" s="9"/>
      <c r="AH10" s="9"/>
      <c r="AI10" s="9"/>
      <c r="AJ10" s="9"/>
      <c r="AK10" s="9">
        <v>184</v>
      </c>
    </row>
    <row r="11" spans="1:37" s="5" customFormat="1" ht="13.5" customHeight="1">
      <c r="A11" s="59" t="s">
        <v>25</v>
      </c>
      <c r="B11" s="60"/>
      <c r="C11" s="60"/>
      <c r="D11" s="9">
        <v>50</v>
      </c>
      <c r="E11" s="9">
        <v>5</v>
      </c>
      <c r="F11" s="9">
        <v>12</v>
      </c>
      <c r="G11" s="9">
        <f t="shared" si="0"/>
        <v>33</v>
      </c>
      <c r="H11" s="9">
        <v>3</v>
      </c>
      <c r="I11" s="9"/>
      <c r="J11" s="9">
        <f aca="true" t="shared" si="1" ref="J11:J24">K11+N11+P11</f>
        <v>3</v>
      </c>
      <c r="K11" s="9">
        <v>3</v>
      </c>
      <c r="L11" s="9"/>
      <c r="M11" s="9"/>
      <c r="N11" s="7"/>
      <c r="O11" s="7"/>
      <c r="P11" s="7"/>
      <c r="Q11" s="7"/>
      <c r="R11" s="9">
        <v>12</v>
      </c>
      <c r="S11" s="9">
        <f>D11-J11-N11-P11-R11</f>
        <v>35</v>
      </c>
      <c r="T11" s="9">
        <v>63.3</v>
      </c>
      <c r="U11" s="9">
        <v>3</v>
      </c>
      <c r="V11" s="9"/>
      <c r="W11" s="9"/>
      <c r="X11" s="9"/>
      <c r="Y11" s="9"/>
      <c r="Z11" s="9"/>
      <c r="AA11" s="9"/>
      <c r="AB11" s="9">
        <v>71.5</v>
      </c>
      <c r="AC11" s="9">
        <v>11</v>
      </c>
      <c r="AD11" s="9">
        <v>1</v>
      </c>
      <c r="AE11" s="9"/>
      <c r="AF11" s="9"/>
      <c r="AG11" s="9"/>
      <c r="AH11" s="9"/>
      <c r="AI11" s="9"/>
      <c r="AJ11" s="9"/>
      <c r="AK11" s="9">
        <v>150</v>
      </c>
    </row>
    <row r="12" spans="1:37" s="5" customFormat="1" ht="13.5" customHeight="1">
      <c r="A12" s="59" t="s">
        <v>26</v>
      </c>
      <c r="B12" s="60"/>
      <c r="C12" s="60"/>
      <c r="D12" s="9">
        <v>25</v>
      </c>
      <c r="E12" s="9">
        <v>3</v>
      </c>
      <c r="F12" s="9">
        <v>5</v>
      </c>
      <c r="G12" s="9"/>
      <c r="H12" s="9"/>
      <c r="I12" s="9"/>
      <c r="J12" s="9">
        <f t="shared" si="1"/>
        <v>0</v>
      </c>
      <c r="K12" s="9"/>
      <c r="L12" s="9"/>
      <c r="M12" s="9"/>
      <c r="N12" s="9"/>
      <c r="O12" s="9"/>
      <c r="P12" s="9"/>
      <c r="Q12" s="9"/>
      <c r="R12" s="9">
        <v>5</v>
      </c>
      <c r="S12" s="9">
        <f>D12-R12</f>
        <v>20</v>
      </c>
      <c r="T12" s="9"/>
      <c r="U12" s="9"/>
      <c r="V12" s="9"/>
      <c r="W12" s="9"/>
      <c r="X12" s="9"/>
      <c r="Y12" s="9"/>
      <c r="Z12" s="9"/>
      <c r="AA12" s="9"/>
      <c r="AB12" s="9">
        <v>60.8</v>
      </c>
      <c r="AC12" s="9">
        <v>5</v>
      </c>
      <c r="AD12" s="9"/>
      <c r="AE12" s="9"/>
      <c r="AF12" s="9"/>
      <c r="AG12" s="9"/>
      <c r="AH12" s="9"/>
      <c r="AI12" s="9"/>
      <c r="AJ12" s="9"/>
      <c r="AK12" s="9">
        <v>178</v>
      </c>
    </row>
    <row r="13" spans="1:37" s="5" customFormat="1" ht="20.25" customHeight="1">
      <c r="A13" s="59" t="s">
        <v>27</v>
      </c>
      <c r="B13" s="60"/>
      <c r="C13" s="60"/>
      <c r="D13" s="9">
        <v>25</v>
      </c>
      <c r="E13" s="9">
        <v>3</v>
      </c>
      <c r="F13" s="9">
        <v>5</v>
      </c>
      <c r="G13" s="9"/>
      <c r="H13" s="9">
        <v>1</v>
      </c>
      <c r="I13" s="36">
        <v>2</v>
      </c>
      <c r="J13" s="34">
        <f>K13+L13</f>
        <v>2</v>
      </c>
      <c r="K13" s="9">
        <v>1</v>
      </c>
      <c r="L13" s="9">
        <v>1</v>
      </c>
      <c r="M13" s="9" t="s">
        <v>58</v>
      </c>
      <c r="N13" s="9"/>
      <c r="O13" s="9"/>
      <c r="P13" s="9"/>
      <c r="Q13" s="9"/>
      <c r="R13" s="9">
        <v>5</v>
      </c>
      <c r="S13" s="9">
        <f>D13-J13-R13</f>
        <v>18</v>
      </c>
      <c r="T13" s="9">
        <v>49.33</v>
      </c>
      <c r="U13" s="9">
        <v>1</v>
      </c>
      <c r="V13" s="11"/>
      <c r="W13" s="11"/>
      <c r="X13" s="9">
        <v>50.66</v>
      </c>
      <c r="Y13" s="9">
        <v>1</v>
      </c>
      <c r="Z13" s="9"/>
      <c r="AA13" s="9"/>
      <c r="AB13" s="9">
        <v>59.13</v>
      </c>
      <c r="AC13" s="9">
        <v>5</v>
      </c>
      <c r="AD13" s="9"/>
      <c r="AE13" s="9"/>
      <c r="AF13" s="9"/>
      <c r="AG13" s="9"/>
      <c r="AH13" s="9"/>
      <c r="AI13" s="9"/>
      <c r="AJ13" s="9"/>
      <c r="AK13" s="9">
        <v>148</v>
      </c>
    </row>
    <row r="14" spans="1:37" s="5" customFormat="1" ht="25.5" customHeight="1">
      <c r="A14" s="59" t="s">
        <v>31</v>
      </c>
      <c r="B14" s="60"/>
      <c r="C14" s="60"/>
      <c r="D14" s="9">
        <v>26</v>
      </c>
      <c r="E14" s="9">
        <v>3</v>
      </c>
      <c r="F14" s="9">
        <v>3</v>
      </c>
      <c r="G14" s="9">
        <f t="shared" si="0"/>
        <v>20</v>
      </c>
      <c r="H14" s="9">
        <v>1</v>
      </c>
      <c r="I14" s="9">
        <v>1</v>
      </c>
      <c r="J14" s="9">
        <v>2</v>
      </c>
      <c r="K14" s="9">
        <v>1</v>
      </c>
      <c r="L14" s="9">
        <v>1</v>
      </c>
      <c r="M14" s="7" t="s">
        <v>61</v>
      </c>
      <c r="N14" s="9"/>
      <c r="O14" s="9"/>
      <c r="P14" s="9"/>
      <c r="Q14" s="9"/>
      <c r="R14" s="9">
        <v>3</v>
      </c>
      <c r="S14" s="9">
        <f aca="true" t="shared" si="2" ref="S14:S23">D14-J14-N14-P14-R14</f>
        <v>21</v>
      </c>
      <c r="T14" s="9">
        <v>60.33</v>
      </c>
      <c r="U14" s="9">
        <v>1</v>
      </c>
      <c r="V14" s="9"/>
      <c r="W14" s="9"/>
      <c r="X14" s="9">
        <v>49</v>
      </c>
      <c r="Y14" s="9">
        <v>1</v>
      </c>
      <c r="Z14" s="9"/>
      <c r="AA14" s="9"/>
      <c r="AB14" s="9">
        <v>60.88</v>
      </c>
      <c r="AC14" s="9">
        <v>3</v>
      </c>
      <c r="AD14" s="9"/>
      <c r="AE14" s="9"/>
      <c r="AF14" s="9"/>
      <c r="AG14" s="9"/>
      <c r="AH14" s="9"/>
      <c r="AI14" s="9"/>
      <c r="AJ14" s="9"/>
      <c r="AK14" s="9">
        <v>147</v>
      </c>
    </row>
    <row r="15" spans="1:37" s="5" customFormat="1" ht="28.5" customHeight="1">
      <c r="A15" s="59" t="s">
        <v>29</v>
      </c>
      <c r="B15" s="60"/>
      <c r="C15" s="60"/>
      <c r="D15" s="9">
        <v>25</v>
      </c>
      <c r="E15" s="9">
        <v>3</v>
      </c>
      <c r="F15" s="9">
        <v>6</v>
      </c>
      <c r="G15" s="9">
        <f t="shared" si="0"/>
        <v>16</v>
      </c>
      <c r="H15" s="9"/>
      <c r="I15" s="9"/>
      <c r="J15" s="9">
        <f t="shared" si="1"/>
        <v>0</v>
      </c>
      <c r="K15" s="9"/>
      <c r="L15" s="9"/>
      <c r="M15" s="9"/>
      <c r="N15" s="9"/>
      <c r="O15" s="9"/>
      <c r="P15" s="9"/>
      <c r="Q15" s="9"/>
      <c r="R15" s="9">
        <v>5</v>
      </c>
      <c r="S15" s="9">
        <f t="shared" si="2"/>
        <v>20</v>
      </c>
      <c r="T15" s="9"/>
      <c r="U15" s="9"/>
      <c r="V15" s="9"/>
      <c r="W15" s="9"/>
      <c r="X15" s="9"/>
      <c r="Y15" s="9"/>
      <c r="Z15" s="9"/>
      <c r="AA15" s="9"/>
      <c r="AB15" s="9">
        <v>68.3</v>
      </c>
      <c r="AC15" s="9">
        <v>5</v>
      </c>
      <c r="AD15" s="9"/>
      <c r="AE15" s="9"/>
      <c r="AF15" s="9"/>
      <c r="AG15" s="9"/>
      <c r="AH15" s="9"/>
      <c r="AI15" s="9"/>
      <c r="AJ15" s="9"/>
      <c r="AK15" s="9">
        <v>170</v>
      </c>
    </row>
    <row r="16" spans="1:37" s="5" customFormat="1" ht="15.75" customHeight="1">
      <c r="A16" s="59" t="s">
        <v>17</v>
      </c>
      <c r="B16" s="60"/>
      <c r="C16" s="60"/>
      <c r="D16" s="9">
        <v>25</v>
      </c>
      <c r="E16" s="9">
        <v>3</v>
      </c>
      <c r="F16" s="9">
        <v>5</v>
      </c>
      <c r="G16" s="9">
        <f t="shared" si="0"/>
        <v>17</v>
      </c>
      <c r="H16" s="9">
        <v>1</v>
      </c>
      <c r="I16" s="9"/>
      <c r="J16" s="9">
        <f t="shared" si="1"/>
        <v>1</v>
      </c>
      <c r="K16" s="9">
        <v>1</v>
      </c>
      <c r="L16" s="9"/>
      <c r="M16" s="9"/>
      <c r="N16" s="9"/>
      <c r="O16" s="9"/>
      <c r="P16" s="9"/>
      <c r="Q16" s="9"/>
      <c r="R16" s="9">
        <v>6</v>
      </c>
      <c r="S16" s="9">
        <f t="shared" si="2"/>
        <v>18</v>
      </c>
      <c r="T16" s="9">
        <v>54.33</v>
      </c>
      <c r="U16" s="9">
        <v>1</v>
      </c>
      <c r="V16" s="9"/>
      <c r="W16" s="9"/>
      <c r="X16" s="9"/>
      <c r="Y16" s="9"/>
      <c r="Z16" s="9"/>
      <c r="AA16" s="9"/>
      <c r="AB16" s="9">
        <v>62</v>
      </c>
      <c r="AC16" s="9">
        <v>6</v>
      </c>
      <c r="AD16" s="9"/>
      <c r="AE16" s="9"/>
      <c r="AF16" s="9"/>
      <c r="AG16" s="9"/>
      <c r="AH16" s="9"/>
      <c r="AI16" s="9"/>
      <c r="AJ16" s="9"/>
      <c r="AK16" s="9">
        <v>163</v>
      </c>
    </row>
    <row r="17" spans="1:37" s="5" customFormat="1" ht="27.75" customHeight="1">
      <c r="A17" s="59" t="s">
        <v>30</v>
      </c>
      <c r="B17" s="60"/>
      <c r="C17" s="60"/>
      <c r="D17" s="9">
        <v>25</v>
      </c>
      <c r="E17" s="9">
        <v>3</v>
      </c>
      <c r="F17" s="9">
        <v>6</v>
      </c>
      <c r="G17" s="9"/>
      <c r="H17" s="9"/>
      <c r="I17" s="9"/>
      <c r="J17" s="9">
        <f t="shared" si="1"/>
        <v>0</v>
      </c>
      <c r="K17" s="7"/>
      <c r="L17" s="7"/>
      <c r="M17" s="7"/>
      <c r="N17" s="9"/>
      <c r="O17" s="9"/>
      <c r="P17" s="9"/>
      <c r="Q17" s="9"/>
      <c r="R17" s="9">
        <v>6</v>
      </c>
      <c r="S17" s="9">
        <f t="shared" si="2"/>
        <v>19</v>
      </c>
      <c r="T17" s="9"/>
      <c r="U17" s="9"/>
      <c r="V17" s="9"/>
      <c r="W17" s="9"/>
      <c r="X17" s="9"/>
      <c r="Y17" s="9"/>
      <c r="Z17" s="9"/>
      <c r="AA17" s="9"/>
      <c r="AB17" s="9">
        <v>56.66</v>
      </c>
      <c r="AC17" s="9"/>
      <c r="AD17" s="9"/>
      <c r="AE17" s="9">
        <v>6</v>
      </c>
      <c r="AF17" s="9"/>
      <c r="AG17" s="9"/>
      <c r="AH17" s="9"/>
      <c r="AI17" s="9"/>
      <c r="AJ17" s="9"/>
      <c r="AK17" s="9">
        <v>159</v>
      </c>
    </row>
    <row r="18" spans="1:37" s="6" customFormat="1" ht="18.75" customHeight="1">
      <c r="A18" s="59" t="s">
        <v>18</v>
      </c>
      <c r="B18" s="98"/>
      <c r="C18" s="98"/>
      <c r="D18" s="9">
        <v>20</v>
      </c>
      <c r="E18" s="9">
        <v>3</v>
      </c>
      <c r="F18" s="9">
        <v>3</v>
      </c>
      <c r="G18" s="9"/>
      <c r="H18" s="9"/>
      <c r="I18" s="9"/>
      <c r="J18" s="9">
        <f t="shared" si="1"/>
        <v>0</v>
      </c>
      <c r="K18" s="9"/>
      <c r="L18" s="9"/>
      <c r="M18" s="9"/>
      <c r="N18" s="9"/>
      <c r="O18" s="9"/>
      <c r="P18" s="9"/>
      <c r="Q18" s="9"/>
      <c r="R18" s="9">
        <v>3</v>
      </c>
      <c r="S18" s="9">
        <f t="shared" si="2"/>
        <v>17</v>
      </c>
      <c r="T18" s="9"/>
      <c r="U18" s="9"/>
      <c r="V18" s="9"/>
      <c r="W18" s="9"/>
      <c r="X18" s="9"/>
      <c r="Y18" s="9"/>
      <c r="Z18" s="9"/>
      <c r="AA18" s="9"/>
      <c r="AB18" s="9">
        <v>52.77</v>
      </c>
      <c r="AC18" s="9">
        <v>3</v>
      </c>
      <c r="AD18" s="9"/>
      <c r="AE18" s="9"/>
      <c r="AF18" s="9"/>
      <c r="AG18" s="9"/>
      <c r="AH18" s="9"/>
      <c r="AI18" s="9"/>
      <c r="AJ18" s="9"/>
      <c r="AK18" s="9">
        <v>136</v>
      </c>
    </row>
    <row r="19" spans="1:37" s="5" customFormat="1" ht="17.25" customHeight="1">
      <c r="A19" s="59" t="s">
        <v>19</v>
      </c>
      <c r="B19" s="60"/>
      <c r="C19" s="60"/>
      <c r="D19" s="9">
        <v>24</v>
      </c>
      <c r="E19" s="9">
        <v>3</v>
      </c>
      <c r="F19" s="9">
        <v>4</v>
      </c>
      <c r="G19" s="9">
        <f aca="true" t="shared" si="3" ref="G19:G25">D19-E19-F19</f>
        <v>17</v>
      </c>
      <c r="H19" s="9"/>
      <c r="I19" s="9"/>
      <c r="J19" s="9">
        <f t="shared" si="1"/>
        <v>0</v>
      </c>
      <c r="K19" s="9"/>
      <c r="L19" s="9"/>
      <c r="M19" s="9"/>
      <c r="N19" s="7"/>
      <c r="O19" s="7"/>
      <c r="P19" s="7"/>
      <c r="Q19" s="7"/>
      <c r="R19" s="9">
        <v>4</v>
      </c>
      <c r="S19" s="9">
        <f t="shared" si="2"/>
        <v>20</v>
      </c>
      <c r="T19" s="9"/>
      <c r="U19" s="9"/>
      <c r="V19" s="9"/>
      <c r="W19" s="9"/>
      <c r="X19" s="9"/>
      <c r="Y19" s="9"/>
      <c r="Z19" s="9"/>
      <c r="AA19" s="9"/>
      <c r="AB19" s="9">
        <v>79.92</v>
      </c>
      <c r="AC19" s="9">
        <v>4</v>
      </c>
      <c r="AD19" s="9"/>
      <c r="AE19" s="9"/>
      <c r="AF19" s="9"/>
      <c r="AG19" s="9"/>
      <c r="AH19" s="9"/>
      <c r="AI19" s="9"/>
      <c r="AJ19" s="9"/>
      <c r="AK19" s="9">
        <v>230</v>
      </c>
    </row>
    <row r="20" spans="1:37" s="4" customFormat="1" ht="18.75" customHeight="1">
      <c r="A20" s="59" t="s">
        <v>20</v>
      </c>
      <c r="B20" s="60"/>
      <c r="C20" s="60"/>
      <c r="D20" s="9">
        <v>20</v>
      </c>
      <c r="E20" s="9">
        <v>2</v>
      </c>
      <c r="F20" s="9">
        <v>5</v>
      </c>
      <c r="G20" s="9">
        <f t="shared" si="3"/>
        <v>13</v>
      </c>
      <c r="H20" s="9"/>
      <c r="I20" s="9"/>
      <c r="J20" s="9">
        <f t="shared" si="1"/>
        <v>0</v>
      </c>
      <c r="K20" s="9"/>
      <c r="L20" s="9"/>
      <c r="M20" s="9"/>
      <c r="N20" s="9"/>
      <c r="O20" s="9"/>
      <c r="P20" s="9"/>
      <c r="Q20" s="9"/>
      <c r="R20" s="9">
        <v>5</v>
      </c>
      <c r="S20" s="9">
        <f t="shared" si="2"/>
        <v>15</v>
      </c>
      <c r="T20" s="12"/>
      <c r="U20" s="12"/>
      <c r="V20" s="9"/>
      <c r="W20" s="9"/>
      <c r="X20" s="9"/>
      <c r="Y20" s="9"/>
      <c r="Z20" s="9"/>
      <c r="AA20" s="9"/>
      <c r="AB20" s="9">
        <v>73.73</v>
      </c>
      <c r="AC20" s="9">
        <v>5</v>
      </c>
      <c r="AD20" s="9"/>
      <c r="AE20" s="9"/>
      <c r="AF20" s="9"/>
      <c r="AG20" s="9"/>
      <c r="AH20" s="9"/>
      <c r="AI20" s="9"/>
      <c r="AJ20" s="9"/>
      <c r="AK20" s="9">
        <v>218</v>
      </c>
    </row>
    <row r="21" spans="1:37" s="2" customFormat="1" ht="18" customHeight="1">
      <c r="A21" s="59" t="s">
        <v>21</v>
      </c>
      <c r="B21" s="60"/>
      <c r="C21" s="60"/>
      <c r="D21" s="9">
        <v>20</v>
      </c>
      <c r="E21" s="9">
        <v>2</v>
      </c>
      <c r="F21" s="9">
        <v>4</v>
      </c>
      <c r="G21" s="9">
        <f t="shared" si="3"/>
        <v>14</v>
      </c>
      <c r="H21" s="9"/>
      <c r="I21" s="9"/>
      <c r="J21" s="9">
        <f t="shared" si="1"/>
        <v>0</v>
      </c>
      <c r="K21" s="9"/>
      <c r="L21" s="9"/>
      <c r="M21" s="9"/>
      <c r="N21" s="9"/>
      <c r="O21" s="9"/>
      <c r="P21" s="9"/>
      <c r="Q21" s="9"/>
      <c r="R21" s="9">
        <v>4</v>
      </c>
      <c r="S21" s="9">
        <f t="shared" si="2"/>
        <v>16</v>
      </c>
      <c r="T21" s="13"/>
      <c r="U21" s="13"/>
      <c r="V21" s="9"/>
      <c r="W21" s="9"/>
      <c r="X21" s="9"/>
      <c r="Y21" s="9"/>
      <c r="Z21" s="9"/>
      <c r="AA21" s="9"/>
      <c r="AB21" s="9">
        <v>66.58</v>
      </c>
      <c r="AC21" s="9">
        <v>4</v>
      </c>
      <c r="AD21" s="9"/>
      <c r="AE21" s="9"/>
      <c r="AF21" s="9"/>
      <c r="AG21" s="9"/>
      <c r="AH21" s="9"/>
      <c r="AI21" s="9"/>
      <c r="AJ21" s="9"/>
      <c r="AK21" s="9">
        <v>183</v>
      </c>
    </row>
    <row r="22" spans="1:37" s="2" customFormat="1" ht="18" customHeight="1">
      <c r="A22" s="59" t="s">
        <v>55</v>
      </c>
      <c r="B22" s="60"/>
      <c r="C22" s="60"/>
      <c r="D22" s="9">
        <v>10</v>
      </c>
      <c r="E22" s="9">
        <v>1</v>
      </c>
      <c r="F22" s="9">
        <v>3</v>
      </c>
      <c r="G22" s="9">
        <f t="shared" si="3"/>
        <v>6</v>
      </c>
      <c r="H22" s="9"/>
      <c r="I22" s="9"/>
      <c r="J22" s="9">
        <f t="shared" si="1"/>
        <v>0</v>
      </c>
      <c r="K22" s="9"/>
      <c r="L22" s="9"/>
      <c r="M22" s="9"/>
      <c r="N22" s="9"/>
      <c r="O22" s="9"/>
      <c r="P22" s="9"/>
      <c r="Q22" s="9"/>
      <c r="R22" s="9">
        <v>3</v>
      </c>
      <c r="S22" s="9">
        <f t="shared" si="2"/>
        <v>7</v>
      </c>
      <c r="T22" s="13"/>
      <c r="U22" s="13"/>
      <c r="V22" s="9"/>
      <c r="W22" s="9"/>
      <c r="X22" s="9"/>
      <c r="Y22" s="9"/>
      <c r="Z22" s="9"/>
      <c r="AA22" s="9"/>
      <c r="AB22" s="9">
        <v>82.66</v>
      </c>
      <c r="AC22" s="9">
        <v>3</v>
      </c>
      <c r="AD22" s="9"/>
      <c r="AE22" s="9"/>
      <c r="AF22" s="9"/>
      <c r="AG22" s="9"/>
      <c r="AH22" s="9"/>
      <c r="AI22" s="9"/>
      <c r="AJ22" s="9"/>
      <c r="AK22" s="9">
        <v>226</v>
      </c>
    </row>
    <row r="23" spans="1:37" s="2" customFormat="1" ht="30.75" customHeight="1">
      <c r="A23" s="59" t="s">
        <v>22</v>
      </c>
      <c r="B23" s="60"/>
      <c r="C23" s="60"/>
      <c r="D23" s="9">
        <v>25</v>
      </c>
      <c r="E23" s="9">
        <v>3</v>
      </c>
      <c r="F23" s="9">
        <v>6</v>
      </c>
      <c r="G23" s="9">
        <f t="shared" si="3"/>
        <v>16</v>
      </c>
      <c r="H23" s="9">
        <v>1</v>
      </c>
      <c r="I23" s="9">
        <v>1</v>
      </c>
      <c r="J23" s="9">
        <f>K23+L23</f>
        <v>2</v>
      </c>
      <c r="K23" s="9">
        <v>1</v>
      </c>
      <c r="L23" s="9">
        <v>1</v>
      </c>
      <c r="M23" s="9" t="s">
        <v>61</v>
      </c>
      <c r="N23" s="9"/>
      <c r="O23" s="9"/>
      <c r="P23" s="9"/>
      <c r="Q23" s="9"/>
      <c r="R23" s="9">
        <v>6</v>
      </c>
      <c r="S23" s="9">
        <f t="shared" si="2"/>
        <v>17</v>
      </c>
      <c r="T23" s="9">
        <v>41</v>
      </c>
      <c r="U23" s="9">
        <v>1</v>
      </c>
      <c r="V23" s="9"/>
      <c r="W23" s="9"/>
      <c r="X23" s="9">
        <v>48.66</v>
      </c>
      <c r="Y23" s="9">
        <v>1</v>
      </c>
      <c r="Z23" s="9"/>
      <c r="AA23" s="9"/>
      <c r="AB23" s="9">
        <v>60.77</v>
      </c>
      <c r="AC23" s="9">
        <v>6</v>
      </c>
      <c r="AD23" s="9"/>
      <c r="AE23" s="9"/>
      <c r="AF23" s="9"/>
      <c r="AG23" s="9"/>
      <c r="AH23" s="9"/>
      <c r="AI23" s="9"/>
      <c r="AJ23" s="9"/>
      <c r="AK23" s="9">
        <v>123</v>
      </c>
    </row>
    <row r="24" spans="1:37" s="2" customFormat="1" ht="27.75" customHeight="1" thickBot="1">
      <c r="A24" s="59" t="s">
        <v>23</v>
      </c>
      <c r="B24" s="60"/>
      <c r="C24" s="60"/>
      <c r="D24" s="9">
        <v>25</v>
      </c>
      <c r="E24" s="9">
        <v>3</v>
      </c>
      <c r="F24" s="9">
        <v>5</v>
      </c>
      <c r="G24" s="9">
        <f t="shared" si="3"/>
        <v>17</v>
      </c>
      <c r="H24" s="9">
        <v>1</v>
      </c>
      <c r="I24" s="9">
        <v>1</v>
      </c>
      <c r="J24" s="9">
        <f t="shared" si="1"/>
        <v>2</v>
      </c>
      <c r="K24" s="9">
        <v>1</v>
      </c>
      <c r="L24" s="9"/>
      <c r="M24" s="9"/>
      <c r="N24" s="9">
        <v>1</v>
      </c>
      <c r="O24" s="9" t="s">
        <v>58</v>
      </c>
      <c r="P24" s="13"/>
      <c r="Q24" s="13"/>
      <c r="R24" s="9">
        <v>5</v>
      </c>
      <c r="S24" s="9">
        <f>D24-J24-R24</f>
        <v>18</v>
      </c>
      <c r="T24" s="26">
        <v>48.66</v>
      </c>
      <c r="U24" s="23">
        <v>1</v>
      </c>
      <c r="V24" s="9"/>
      <c r="W24" s="9"/>
      <c r="X24" s="26">
        <v>50.33</v>
      </c>
      <c r="Y24" s="26">
        <v>1</v>
      </c>
      <c r="Z24" s="26"/>
      <c r="AA24" s="26"/>
      <c r="AB24" s="26">
        <v>50.6</v>
      </c>
      <c r="AC24" s="9">
        <v>5</v>
      </c>
      <c r="AD24" s="9"/>
      <c r="AE24" s="9"/>
      <c r="AF24" s="26"/>
      <c r="AG24" s="9"/>
      <c r="AH24" s="9"/>
      <c r="AI24" s="9"/>
      <c r="AJ24" s="9"/>
      <c r="AK24" s="9">
        <v>133</v>
      </c>
    </row>
    <row r="25" spans="1:37" s="32" customFormat="1" ht="18" customHeight="1" thickBot="1">
      <c r="A25" s="59" t="s">
        <v>10</v>
      </c>
      <c r="B25" s="59"/>
      <c r="C25" s="59"/>
      <c r="D25" s="9">
        <f>SUM(D10:D24)</f>
        <v>370</v>
      </c>
      <c r="E25" s="9">
        <f>SUM(E10:E24)</f>
        <v>43</v>
      </c>
      <c r="F25" s="9">
        <f>SUM(F10:F24)</f>
        <v>80</v>
      </c>
      <c r="G25" s="9">
        <f t="shared" si="3"/>
        <v>247</v>
      </c>
      <c r="H25" s="9">
        <f>SUM(H10:H24)</f>
        <v>10</v>
      </c>
      <c r="I25" s="9">
        <f>SUM(I10:I24)</f>
        <v>7</v>
      </c>
      <c r="J25" s="9">
        <f>SUM(J10:J24)</f>
        <v>14</v>
      </c>
      <c r="K25" s="9">
        <f>SUM(K10:K24)</f>
        <v>10</v>
      </c>
      <c r="L25" s="9">
        <f aca="true" t="shared" si="4" ref="L25:Q25">SUM(L10:L24)</f>
        <v>3</v>
      </c>
      <c r="M25" s="9">
        <f t="shared" si="4"/>
        <v>0</v>
      </c>
      <c r="N25" s="9">
        <f t="shared" si="4"/>
        <v>1</v>
      </c>
      <c r="O25" s="9">
        <f t="shared" si="4"/>
        <v>0</v>
      </c>
      <c r="P25" s="9">
        <f t="shared" si="4"/>
        <v>0</v>
      </c>
      <c r="Q25" s="9">
        <f t="shared" si="4"/>
        <v>0</v>
      </c>
      <c r="R25" s="9">
        <f>SUM(R10:R24)</f>
        <v>80</v>
      </c>
      <c r="S25" s="9">
        <f>SUM(S10:S24)</f>
        <v>276</v>
      </c>
      <c r="T25" s="27"/>
      <c r="U25" s="23">
        <f>SUM(U10:U24)</f>
        <v>9</v>
      </c>
      <c r="V25" s="23">
        <f>SUM(V10:V24)</f>
        <v>1</v>
      </c>
      <c r="W25" s="23"/>
      <c r="X25" s="23"/>
      <c r="Y25" s="23">
        <f>SUM(Y10:Y24)</f>
        <v>4</v>
      </c>
      <c r="Z25" s="23"/>
      <c r="AA25" s="23"/>
      <c r="AB25" s="47">
        <v>63.84</v>
      </c>
      <c r="AC25" s="23">
        <f>SUM(AC10:AC24)</f>
        <v>73</v>
      </c>
      <c r="AD25" s="23">
        <f>SUM(AD10:AD24)</f>
        <v>1</v>
      </c>
      <c r="AE25" s="22">
        <f>SUM(AE10:AE24)</f>
        <v>6</v>
      </c>
      <c r="AF25" s="27"/>
      <c r="AG25" s="23"/>
      <c r="AH25" s="9"/>
      <c r="AI25" s="9"/>
      <c r="AJ25" s="9"/>
      <c r="AK25" s="15"/>
    </row>
    <row r="26" spans="1:37" s="25" customFormat="1" ht="16.5" customHeight="1" thickBot="1">
      <c r="A26" s="56" t="s">
        <v>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7"/>
      <c r="U26" s="56"/>
      <c r="V26" s="56"/>
      <c r="W26" s="56"/>
      <c r="X26" s="57"/>
      <c r="Y26" s="57"/>
      <c r="Z26" s="57"/>
      <c r="AA26" s="57"/>
      <c r="AB26" s="57"/>
      <c r="AC26" s="56"/>
      <c r="AD26" s="56"/>
      <c r="AE26" s="56"/>
      <c r="AF26" s="58"/>
      <c r="AG26" s="56"/>
      <c r="AH26" s="56"/>
      <c r="AI26" s="56"/>
      <c r="AJ26" s="56"/>
      <c r="AK26" s="15"/>
    </row>
    <row r="27" spans="1:37" s="25" customFormat="1" ht="16.5" customHeight="1" thickBot="1">
      <c r="A27" s="59" t="s">
        <v>5</v>
      </c>
      <c r="B27" s="60"/>
      <c r="C27" s="60"/>
      <c r="D27" s="9">
        <v>25</v>
      </c>
      <c r="E27" s="9">
        <v>3</v>
      </c>
      <c r="F27" s="9">
        <v>4</v>
      </c>
      <c r="G27" s="9">
        <f>D27-E27-F27</f>
        <v>18</v>
      </c>
      <c r="H27" s="9">
        <v>1</v>
      </c>
      <c r="I27" s="14"/>
      <c r="J27" s="9">
        <v>1</v>
      </c>
      <c r="K27" s="9">
        <v>1</v>
      </c>
      <c r="L27" s="9"/>
      <c r="M27" s="9"/>
      <c r="N27" s="9"/>
      <c r="O27" s="9"/>
      <c r="P27" s="9"/>
      <c r="Q27" s="9"/>
      <c r="R27" s="9">
        <v>4</v>
      </c>
      <c r="S27" s="9">
        <f>D27-J27-N27-P27-R27</f>
        <v>20</v>
      </c>
      <c r="T27" s="9">
        <v>44</v>
      </c>
      <c r="U27" s="9">
        <v>1</v>
      </c>
      <c r="V27" s="9"/>
      <c r="W27" s="9"/>
      <c r="X27" s="9"/>
      <c r="Y27" s="9"/>
      <c r="Z27" s="9"/>
      <c r="AA27" s="9"/>
      <c r="AB27" s="9">
        <v>59</v>
      </c>
      <c r="AC27" s="9">
        <v>4</v>
      </c>
      <c r="AD27" s="14"/>
      <c r="AE27" s="46"/>
      <c r="AF27" s="27"/>
      <c r="AG27" s="23"/>
      <c r="AH27" s="9"/>
      <c r="AI27" s="9"/>
      <c r="AJ27" s="14"/>
      <c r="AK27" s="15">
        <v>132</v>
      </c>
    </row>
    <row r="28" spans="1:37" s="49" customFormat="1" ht="28.5" customHeight="1">
      <c r="A28" s="59" t="s">
        <v>56</v>
      </c>
      <c r="B28" s="59"/>
      <c r="C28" s="59"/>
      <c r="D28" s="9">
        <v>20</v>
      </c>
      <c r="E28" s="9">
        <v>2</v>
      </c>
      <c r="F28" s="9">
        <v>3</v>
      </c>
      <c r="G28" s="9">
        <f>D28-E28-F28</f>
        <v>15</v>
      </c>
      <c r="H28" s="9"/>
      <c r="I28" s="9">
        <v>1</v>
      </c>
      <c r="J28" s="9">
        <v>1</v>
      </c>
      <c r="K28" s="7"/>
      <c r="L28" s="9">
        <v>1</v>
      </c>
      <c r="M28" s="9" t="s">
        <v>62</v>
      </c>
      <c r="N28" s="7"/>
      <c r="O28" s="7"/>
      <c r="P28" s="7"/>
      <c r="Q28" s="7"/>
      <c r="R28" s="9">
        <v>3</v>
      </c>
      <c r="S28" s="9">
        <f>D28-J28-R28</f>
        <v>16</v>
      </c>
      <c r="T28" s="9"/>
      <c r="U28" s="9"/>
      <c r="V28" s="9"/>
      <c r="W28" s="9"/>
      <c r="X28" s="9">
        <v>51</v>
      </c>
      <c r="Y28" s="9">
        <v>1</v>
      </c>
      <c r="Z28" s="9"/>
      <c r="AA28" s="9"/>
      <c r="AB28" s="9">
        <v>57.55</v>
      </c>
      <c r="AC28" s="15">
        <v>3</v>
      </c>
      <c r="AD28" s="9"/>
      <c r="AE28" s="9"/>
      <c r="AF28" s="28"/>
      <c r="AG28" s="9"/>
      <c r="AH28" s="9"/>
      <c r="AI28" s="9"/>
      <c r="AJ28" s="9"/>
      <c r="AK28" s="15">
        <v>153</v>
      </c>
    </row>
    <row r="29" spans="1:37" s="39" customFormat="1" ht="17.25" customHeight="1">
      <c r="A29" s="55" t="s">
        <v>12</v>
      </c>
      <c r="B29" s="55"/>
      <c r="C29" s="55"/>
      <c r="D29" s="9">
        <f aca="true" t="shared" si="5" ref="D29:L29">SUM(D27:D28)</f>
        <v>45</v>
      </c>
      <c r="E29" s="9">
        <f t="shared" si="5"/>
        <v>5</v>
      </c>
      <c r="F29" s="9">
        <f t="shared" si="5"/>
        <v>7</v>
      </c>
      <c r="G29" s="9">
        <f t="shared" si="5"/>
        <v>33</v>
      </c>
      <c r="H29" s="9">
        <f t="shared" si="5"/>
        <v>1</v>
      </c>
      <c r="I29" s="9">
        <f t="shared" si="5"/>
        <v>1</v>
      </c>
      <c r="J29" s="7">
        <f t="shared" si="5"/>
        <v>2</v>
      </c>
      <c r="K29" s="7">
        <f t="shared" si="5"/>
        <v>1</v>
      </c>
      <c r="L29" s="7">
        <f t="shared" si="5"/>
        <v>1</v>
      </c>
      <c r="M29" s="7"/>
      <c r="N29" s="7"/>
      <c r="O29" s="7"/>
      <c r="P29" s="7"/>
      <c r="Q29" s="7"/>
      <c r="R29" s="9">
        <f>SUM(R27:R28)</f>
        <v>7</v>
      </c>
      <c r="S29" s="9">
        <f>SUM(S27:S28)</f>
        <v>36</v>
      </c>
      <c r="T29" s="9"/>
      <c r="U29" s="9">
        <f>SUM(U27:U28)</f>
        <v>1</v>
      </c>
      <c r="V29" s="9"/>
      <c r="W29" s="9"/>
      <c r="X29" s="9"/>
      <c r="Y29" s="9">
        <f>SUM(Y27:Y28)</f>
        <v>1</v>
      </c>
      <c r="Z29" s="9"/>
      <c r="AA29" s="9"/>
      <c r="AB29" s="9"/>
      <c r="AC29" s="9">
        <f>SUM(AC27:AC28)</f>
        <v>7</v>
      </c>
      <c r="AD29" s="9"/>
      <c r="AE29" s="9"/>
      <c r="AF29" s="28"/>
      <c r="AG29" s="9"/>
      <c r="AH29" s="9"/>
      <c r="AI29" s="9"/>
      <c r="AJ29" s="9"/>
      <c r="AK29" s="15"/>
    </row>
    <row r="30" spans="1:37" s="25" customFormat="1" ht="16.5" customHeight="1">
      <c r="A30" s="56" t="s">
        <v>11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14"/>
    </row>
    <row r="31" spans="1:37" s="24" customFormat="1" ht="28.5" customHeight="1">
      <c r="A31" s="59" t="s">
        <v>8</v>
      </c>
      <c r="B31" s="60"/>
      <c r="C31" s="60"/>
      <c r="D31" s="9">
        <v>10</v>
      </c>
      <c r="E31" s="9"/>
      <c r="F31" s="9">
        <v>2</v>
      </c>
      <c r="G31" s="9">
        <f>D31-F31-E31</f>
        <v>8</v>
      </c>
      <c r="H31" s="9"/>
      <c r="I31" s="9"/>
      <c r="J31" s="11"/>
      <c r="K31" s="11"/>
      <c r="L31" s="11"/>
      <c r="M31" s="11"/>
      <c r="N31" s="11"/>
      <c r="O31" s="11"/>
      <c r="P31" s="11"/>
      <c r="Q31" s="11"/>
      <c r="R31" s="18">
        <v>1</v>
      </c>
      <c r="S31" s="18"/>
      <c r="T31" s="16"/>
      <c r="U31" s="9"/>
      <c r="V31" s="9"/>
      <c r="W31" s="9"/>
      <c r="X31" s="9"/>
      <c r="Y31" s="9"/>
      <c r="Z31" s="9"/>
      <c r="AA31" s="9"/>
      <c r="AB31" s="9">
        <v>49.33</v>
      </c>
      <c r="AC31" s="9">
        <v>1</v>
      </c>
      <c r="AD31" s="9"/>
      <c r="AE31" s="9"/>
      <c r="AF31" s="9"/>
      <c r="AG31" s="9"/>
      <c r="AH31" s="9"/>
      <c r="AI31" s="9"/>
      <c r="AJ31" s="9"/>
      <c r="AK31" s="15">
        <v>148</v>
      </c>
    </row>
    <row r="32" spans="1:37" s="24" customFormat="1" ht="30.75" customHeight="1">
      <c r="A32" s="59" t="s">
        <v>6</v>
      </c>
      <c r="B32" s="60"/>
      <c r="C32" s="60"/>
      <c r="D32" s="9">
        <v>10</v>
      </c>
      <c r="E32" s="9">
        <v>1</v>
      </c>
      <c r="F32" s="9">
        <v>2</v>
      </c>
      <c r="G32" s="9">
        <f>D32-F32-E32</f>
        <v>7</v>
      </c>
      <c r="H32" s="9"/>
      <c r="I32" s="16">
        <v>1</v>
      </c>
      <c r="J32" s="16">
        <v>1</v>
      </c>
      <c r="K32" s="11"/>
      <c r="L32" s="9">
        <v>1</v>
      </c>
      <c r="M32" s="9" t="s">
        <v>64</v>
      </c>
      <c r="N32" s="11"/>
      <c r="O32" s="11"/>
      <c r="P32" s="11"/>
      <c r="Q32" s="11"/>
      <c r="R32" s="9">
        <v>2</v>
      </c>
      <c r="S32" s="18">
        <f>D32-J32-R32</f>
        <v>7</v>
      </c>
      <c r="T32" s="16"/>
      <c r="U32" s="9"/>
      <c r="V32" s="9"/>
      <c r="W32" s="9"/>
      <c r="X32" s="9">
        <v>72.33</v>
      </c>
      <c r="Y32" s="9">
        <v>1</v>
      </c>
      <c r="Z32" s="9"/>
      <c r="AA32" s="9"/>
      <c r="AB32" s="15">
        <v>57.83</v>
      </c>
      <c r="AC32" s="15">
        <v>2</v>
      </c>
      <c r="AD32" s="9"/>
      <c r="AE32" s="9"/>
      <c r="AF32" s="9"/>
      <c r="AG32" s="9"/>
      <c r="AH32" s="9"/>
      <c r="AI32" s="9"/>
      <c r="AJ32" s="9"/>
      <c r="AK32" s="15">
        <v>168</v>
      </c>
    </row>
    <row r="33" spans="1:37" s="24" customFormat="1" ht="30.75" customHeight="1">
      <c r="A33" s="59" t="s">
        <v>51</v>
      </c>
      <c r="B33" s="60"/>
      <c r="C33" s="60"/>
      <c r="D33" s="9">
        <v>10</v>
      </c>
      <c r="E33" s="9">
        <v>2</v>
      </c>
      <c r="F33" s="9">
        <v>2</v>
      </c>
      <c r="G33" s="9">
        <f>D33-E33-F33</f>
        <v>6</v>
      </c>
      <c r="H33" s="9"/>
      <c r="I33" s="16">
        <v>2</v>
      </c>
      <c r="J33" s="18">
        <v>2</v>
      </c>
      <c r="K33" s="18">
        <v>2</v>
      </c>
      <c r="L33" s="11"/>
      <c r="M33" s="11"/>
      <c r="N33" s="11"/>
      <c r="O33" s="11"/>
      <c r="P33" s="11"/>
      <c r="Q33" s="11"/>
      <c r="R33" s="16"/>
      <c r="S33" s="18">
        <f>D33-J33-R33</f>
        <v>8</v>
      </c>
      <c r="T33" s="9">
        <v>51.33</v>
      </c>
      <c r="U33" s="9">
        <v>1</v>
      </c>
      <c r="V33" s="9">
        <v>1</v>
      </c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15">
        <v>154</v>
      </c>
    </row>
    <row r="34" spans="1:37" s="40" customFormat="1" ht="12.75">
      <c r="A34" s="55" t="s">
        <v>12</v>
      </c>
      <c r="B34" s="55"/>
      <c r="C34" s="55"/>
      <c r="D34" s="9">
        <f>D31+D32+D33</f>
        <v>30</v>
      </c>
      <c r="E34" s="9">
        <f>E31+E32+E33</f>
        <v>3</v>
      </c>
      <c r="F34" s="9">
        <f>F31+F32+F33</f>
        <v>6</v>
      </c>
      <c r="G34" s="9">
        <f>G31+G32+G33</f>
        <v>21</v>
      </c>
      <c r="H34" s="9"/>
      <c r="I34" s="9">
        <f>SUM(I32:I33)</f>
        <v>3</v>
      </c>
      <c r="J34" s="9">
        <f>SUM(J32:J33)</f>
        <v>3</v>
      </c>
      <c r="K34" s="9">
        <f>SUM(K32:K33)</f>
        <v>2</v>
      </c>
      <c r="L34" s="9">
        <f>SUM(L32:L33)</f>
        <v>1</v>
      </c>
      <c r="M34" s="9"/>
      <c r="N34" s="9"/>
      <c r="O34" s="9"/>
      <c r="P34" s="9"/>
      <c r="Q34" s="9"/>
      <c r="R34" s="9">
        <f>R31+R32+R33</f>
        <v>3</v>
      </c>
      <c r="S34" s="9">
        <f>S31+S32+S33</f>
        <v>15</v>
      </c>
      <c r="T34" s="9"/>
      <c r="U34" s="9">
        <f>SUM(U33)</f>
        <v>1</v>
      </c>
      <c r="V34" s="9">
        <f>SUM(V33)</f>
        <v>1</v>
      </c>
      <c r="W34" s="9"/>
      <c r="X34" s="9"/>
      <c r="Y34" s="9">
        <f>SUM(Y31:Y33)</f>
        <v>1</v>
      </c>
      <c r="Z34" s="9"/>
      <c r="AA34" s="9"/>
      <c r="AB34" s="9"/>
      <c r="AC34" s="9">
        <f>SUM(AC31:AC33)</f>
        <v>3</v>
      </c>
      <c r="AD34" s="9"/>
      <c r="AE34" s="9"/>
      <c r="AF34" s="9"/>
      <c r="AG34" s="9"/>
      <c r="AH34" s="9"/>
      <c r="AI34" s="9"/>
      <c r="AJ34" s="9"/>
      <c r="AK34" s="15"/>
    </row>
    <row r="35" spans="1:37" s="25" customFormat="1" ht="15.75" customHeight="1">
      <c r="A35" s="61" t="s">
        <v>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30"/>
    </row>
    <row r="36" spans="1:37" s="17" customFormat="1" ht="20.25" customHeight="1">
      <c r="A36" s="59" t="s">
        <v>24</v>
      </c>
      <c r="B36" s="82"/>
      <c r="C36" s="82"/>
      <c r="D36" s="9">
        <v>20</v>
      </c>
      <c r="E36" s="9">
        <v>2</v>
      </c>
      <c r="F36" s="9">
        <v>3</v>
      </c>
      <c r="G36" s="9">
        <f>D36-F36-E36</f>
        <v>15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>
        <v>3</v>
      </c>
      <c r="S36" s="9">
        <f>D36-R36</f>
        <v>17</v>
      </c>
      <c r="T36" s="9"/>
      <c r="U36" s="9"/>
      <c r="V36" s="9"/>
      <c r="W36" s="9"/>
      <c r="X36" s="9"/>
      <c r="Y36" s="9"/>
      <c r="Z36" s="9"/>
      <c r="AA36" s="9"/>
      <c r="AB36" s="9">
        <v>61.56</v>
      </c>
      <c r="AC36" s="9">
        <v>3</v>
      </c>
      <c r="AD36" s="9"/>
      <c r="AE36" s="9"/>
      <c r="AF36" s="9"/>
      <c r="AG36" s="9"/>
      <c r="AH36" s="9"/>
      <c r="AI36" s="9"/>
      <c r="AJ36" s="9"/>
      <c r="AK36" s="15">
        <v>161</v>
      </c>
    </row>
    <row r="37" spans="1:37" s="25" customFormat="1" ht="15.75" customHeight="1" thickBot="1">
      <c r="A37" s="61" t="s">
        <v>45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122"/>
      <c r="AG37" s="61"/>
      <c r="AH37" s="61"/>
      <c r="AI37" s="61"/>
      <c r="AJ37" s="61"/>
      <c r="AK37" s="30"/>
    </row>
    <row r="38" spans="1:37" s="41" customFormat="1" ht="27" customHeight="1" thickBot="1">
      <c r="A38" s="59" t="s">
        <v>45</v>
      </c>
      <c r="B38" s="60"/>
      <c r="C38" s="60"/>
      <c r="D38" s="9">
        <v>8</v>
      </c>
      <c r="E38" s="9">
        <v>1</v>
      </c>
      <c r="F38" s="9">
        <v>1</v>
      </c>
      <c r="G38" s="9">
        <f>D38-E38-F38</f>
        <v>6</v>
      </c>
      <c r="H38" s="16">
        <v>1</v>
      </c>
      <c r="I38" s="16"/>
      <c r="J38" s="9">
        <v>1</v>
      </c>
      <c r="K38" s="9">
        <v>1</v>
      </c>
      <c r="L38" s="9"/>
      <c r="M38" s="9"/>
      <c r="N38" s="9"/>
      <c r="O38" s="9"/>
      <c r="P38" s="9"/>
      <c r="Q38" s="9"/>
      <c r="R38" s="9"/>
      <c r="S38" s="9">
        <f>D38-J38</f>
        <v>7</v>
      </c>
      <c r="T38" s="9"/>
      <c r="U38" s="17"/>
      <c r="V38" s="9">
        <v>1</v>
      </c>
      <c r="W38" s="9"/>
      <c r="X38" s="9"/>
      <c r="Y38" s="9"/>
      <c r="Z38" s="9"/>
      <c r="AA38" s="9"/>
      <c r="AB38" s="9"/>
      <c r="AC38" s="9"/>
      <c r="AD38" s="9"/>
      <c r="AE38" s="22"/>
      <c r="AF38" s="27"/>
      <c r="AG38" s="23"/>
      <c r="AH38" s="9"/>
      <c r="AI38" s="9"/>
      <c r="AJ38" s="9"/>
      <c r="AK38" s="18">
        <v>183</v>
      </c>
    </row>
    <row r="39" spans="1:37" s="17" customFormat="1" ht="27" customHeight="1">
      <c r="A39" s="56" t="s">
        <v>9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8"/>
      <c r="AG39" s="56"/>
      <c r="AH39" s="56"/>
      <c r="AI39" s="56"/>
      <c r="AJ39" s="56"/>
      <c r="AK39" s="18"/>
    </row>
    <row r="40" spans="1:37" s="32" customFormat="1" ht="27" customHeight="1">
      <c r="A40" s="79" t="s">
        <v>57</v>
      </c>
      <c r="B40" s="80"/>
      <c r="C40" s="81"/>
      <c r="D40" s="9">
        <v>25</v>
      </c>
      <c r="E40" s="9">
        <v>3</v>
      </c>
      <c r="F40" s="9">
        <v>2</v>
      </c>
      <c r="G40" s="9">
        <f>D40-E40-F40</f>
        <v>20</v>
      </c>
      <c r="H40" s="16"/>
      <c r="I40" s="16"/>
      <c r="J40" s="9"/>
      <c r="K40" s="9"/>
      <c r="L40" s="9"/>
      <c r="M40" s="9"/>
      <c r="N40" s="9"/>
      <c r="O40" s="9"/>
      <c r="P40" s="9"/>
      <c r="Q40" s="9"/>
      <c r="R40" s="9"/>
      <c r="S40" s="9">
        <f>D40</f>
        <v>25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22"/>
      <c r="AF40" s="9"/>
      <c r="AG40" s="23"/>
      <c r="AH40" s="9"/>
      <c r="AI40" s="9"/>
      <c r="AJ40" s="9"/>
      <c r="AK40" s="18">
        <v>153</v>
      </c>
    </row>
    <row r="41" spans="1:37" s="25" customFormat="1" ht="16.5" customHeight="1" thickBot="1">
      <c r="A41" s="56" t="s">
        <v>3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8"/>
      <c r="AG41" s="56"/>
      <c r="AH41" s="56"/>
      <c r="AI41" s="56"/>
      <c r="AJ41" s="56"/>
      <c r="AK41" s="14"/>
    </row>
    <row r="42" spans="1:37" s="25" customFormat="1" ht="13.5" thickBot="1">
      <c r="A42" s="59" t="s">
        <v>63</v>
      </c>
      <c r="B42" s="91"/>
      <c r="C42" s="91"/>
      <c r="D42" s="9">
        <v>10</v>
      </c>
      <c r="E42" s="9">
        <v>1</v>
      </c>
      <c r="F42" s="9"/>
      <c r="G42" s="9">
        <f>D42-E42-F42</f>
        <v>9</v>
      </c>
      <c r="H42" s="19">
        <v>4</v>
      </c>
      <c r="I42" s="18"/>
      <c r="J42" s="18">
        <v>1</v>
      </c>
      <c r="K42" s="18">
        <v>1</v>
      </c>
      <c r="L42" s="18"/>
      <c r="M42" s="18"/>
      <c r="N42" s="7"/>
      <c r="O42" s="7"/>
      <c r="P42" s="7"/>
      <c r="Q42" s="7"/>
      <c r="R42" s="18"/>
      <c r="S42" s="9">
        <f>D42-I42</f>
        <v>10</v>
      </c>
      <c r="T42" s="9"/>
      <c r="U42" s="9"/>
      <c r="V42" s="9">
        <v>1</v>
      </c>
      <c r="W42" s="9"/>
      <c r="X42" s="9"/>
      <c r="Y42" s="9"/>
      <c r="Z42" s="9"/>
      <c r="AA42" s="9"/>
      <c r="AB42" s="9"/>
      <c r="AC42" s="9"/>
      <c r="AD42" s="12"/>
      <c r="AE42" s="33"/>
      <c r="AF42" s="27"/>
      <c r="AG42" s="23"/>
      <c r="AH42" s="9"/>
      <c r="AI42" s="9"/>
      <c r="AJ42" s="12"/>
      <c r="AK42" s="18">
        <v>203</v>
      </c>
    </row>
    <row r="43" spans="1:37" s="25" customFormat="1" ht="16.5" customHeight="1">
      <c r="A43" s="56" t="s">
        <v>14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7"/>
      <c r="AG43" s="56"/>
      <c r="AH43" s="56"/>
      <c r="AI43" s="56"/>
      <c r="AJ43" s="56"/>
      <c r="AK43" s="14"/>
    </row>
    <row r="44" spans="1:37" s="17" customFormat="1" ht="33" customHeight="1">
      <c r="A44" s="59" t="s">
        <v>43</v>
      </c>
      <c r="B44" s="60"/>
      <c r="C44" s="60"/>
      <c r="D44" s="9">
        <v>10</v>
      </c>
      <c r="E44" s="9">
        <v>1</v>
      </c>
      <c r="F44" s="9">
        <v>2</v>
      </c>
      <c r="G44" s="9">
        <f>D44-E44-F44</f>
        <v>7</v>
      </c>
      <c r="H44" s="9"/>
      <c r="I44" s="9"/>
      <c r="J44" s="18"/>
      <c r="K44" s="18"/>
      <c r="L44" s="18"/>
      <c r="M44" s="18"/>
      <c r="N44" s="18"/>
      <c r="O44" s="18"/>
      <c r="P44" s="18"/>
      <c r="Q44" s="18"/>
      <c r="R44" s="9">
        <v>2</v>
      </c>
      <c r="S44" s="18">
        <f>D44-J44-N44-P44-R44</f>
        <v>8</v>
      </c>
      <c r="T44" s="29"/>
      <c r="U44" s="9"/>
      <c r="V44" s="9"/>
      <c r="W44" s="9"/>
      <c r="X44" s="9"/>
      <c r="Y44" s="9"/>
      <c r="Z44" s="9"/>
      <c r="AA44" s="9"/>
      <c r="AB44" s="9">
        <v>47.33</v>
      </c>
      <c r="AC44" s="9">
        <v>2</v>
      </c>
      <c r="AD44" s="9"/>
      <c r="AE44" s="9"/>
      <c r="AF44" s="26"/>
      <c r="AG44" s="9"/>
      <c r="AH44" s="9"/>
      <c r="AI44" s="9"/>
      <c r="AJ44" s="9"/>
      <c r="AK44" s="9">
        <v>137</v>
      </c>
    </row>
    <row r="45" spans="1:37" s="3" customFormat="1" ht="15" customHeight="1">
      <c r="A45" s="55" t="s">
        <v>15</v>
      </c>
      <c r="B45" s="55"/>
      <c r="C45" s="55"/>
      <c r="D45" s="15">
        <f aca="true" t="shared" si="6" ref="D45:N45">D8+D25+D29+D34+D36+D38+D40+D42+D44</f>
        <v>538</v>
      </c>
      <c r="E45" s="15">
        <f t="shared" si="6"/>
        <v>61</v>
      </c>
      <c r="F45" s="15">
        <f t="shared" si="6"/>
        <v>105</v>
      </c>
      <c r="G45" s="15">
        <f t="shared" si="6"/>
        <v>372</v>
      </c>
      <c r="H45" s="15">
        <f t="shared" si="6"/>
        <v>18</v>
      </c>
      <c r="I45" s="15">
        <f t="shared" si="6"/>
        <v>13</v>
      </c>
      <c r="J45" s="15">
        <f>J8+J25+J29+J34+J36+J38+J40+J42+J44</f>
        <v>23</v>
      </c>
      <c r="K45" s="15">
        <f t="shared" si="6"/>
        <v>16</v>
      </c>
      <c r="L45" s="15">
        <f t="shared" si="6"/>
        <v>5</v>
      </c>
      <c r="M45" s="15">
        <f t="shared" si="6"/>
        <v>0</v>
      </c>
      <c r="N45" s="15">
        <f t="shared" si="6"/>
        <v>2</v>
      </c>
      <c r="O45" s="15"/>
      <c r="P45" s="15">
        <f>P8+P25+P29+P34+P36+P38+P40+P42+P44</f>
        <v>0</v>
      </c>
      <c r="Q45" s="15">
        <f>Q8+Q25+Q29+Q34+Q36+Q38+Q40+Q42+Q44</f>
        <v>0</v>
      </c>
      <c r="R45" s="15">
        <f>R8+R25+R29+R34+R36+R38+R40+R42+R44</f>
        <v>99</v>
      </c>
      <c r="S45" s="15">
        <v>416</v>
      </c>
      <c r="T45" s="15">
        <f aca="true" t="shared" si="7" ref="T45:AE45">T8+T25+T29+T34+T36+T38+T40+T42+T44</f>
        <v>0</v>
      </c>
      <c r="U45" s="15">
        <f t="shared" si="7"/>
        <v>11</v>
      </c>
      <c r="V45" s="15">
        <f t="shared" si="7"/>
        <v>5</v>
      </c>
      <c r="W45" s="15"/>
      <c r="X45" s="15"/>
      <c r="Y45" s="15">
        <f t="shared" si="7"/>
        <v>6</v>
      </c>
      <c r="Z45" s="15">
        <f t="shared" si="7"/>
        <v>1</v>
      </c>
      <c r="AA45" s="15"/>
      <c r="AB45" s="15"/>
      <c r="AC45" s="15">
        <f>AC8+AC25+AC29+AC34+AC36+AC38+AC40+AC42+AC44</f>
        <v>88</v>
      </c>
      <c r="AD45" s="15">
        <f t="shared" si="7"/>
        <v>1</v>
      </c>
      <c r="AE45" s="15">
        <f t="shared" si="7"/>
        <v>10</v>
      </c>
      <c r="AF45" s="15"/>
      <c r="AG45" s="15"/>
      <c r="AH45" s="15"/>
      <c r="AI45" s="15"/>
      <c r="AJ45" s="15"/>
      <c r="AK45" s="15"/>
    </row>
    <row r="46" ht="24" customHeight="1"/>
    <row r="47" ht="33" customHeight="1"/>
    <row r="48" ht="12.75">
      <c r="R48" s="43"/>
    </row>
    <row r="53" ht="19.5" customHeight="1"/>
  </sheetData>
  <sheetProtection formatCells="0" formatColumns="0" formatRows="0" insertColumns="0" insertRows="0" insertHyperlinks="0" deleteColumns="0" deleteRows="0" sort="0" autoFilter="0" pivotTables="0"/>
  <mergeCells count="76">
    <mergeCell ref="A22:C22"/>
    <mergeCell ref="A11:C11"/>
    <mergeCell ref="A39:AJ39"/>
    <mergeCell ref="A30:AJ30"/>
    <mergeCell ref="AJ5:AJ6"/>
    <mergeCell ref="D3:G3"/>
    <mergeCell ref="R4:R6"/>
    <mergeCell ref="AC5:AC6"/>
    <mergeCell ref="H2:I4"/>
    <mergeCell ref="H5:H6"/>
    <mergeCell ref="I5:I6"/>
    <mergeCell ref="S4:S6"/>
    <mergeCell ref="P5:Q6"/>
    <mergeCell ref="AH5:AH6"/>
    <mergeCell ref="A16:C16"/>
    <mergeCell ref="AI5:AI6"/>
    <mergeCell ref="A40:C40"/>
    <mergeCell ref="AF4:AJ4"/>
    <mergeCell ref="AF5:AF6"/>
    <mergeCell ref="AG5:AG6"/>
    <mergeCell ref="A36:C36"/>
    <mergeCell ref="E5:E6"/>
    <mergeCell ref="F5:F6"/>
    <mergeCell ref="G5:G6"/>
    <mergeCell ref="K4:Q4"/>
    <mergeCell ref="N5:O6"/>
    <mergeCell ref="L5:M6"/>
    <mergeCell ref="A2:C6"/>
    <mergeCell ref="K5:K6"/>
    <mergeCell ref="J4:J6"/>
    <mergeCell ref="D2:G2"/>
    <mergeCell ref="AB4:AE4"/>
    <mergeCell ref="AD5:AD6"/>
    <mergeCell ref="T4:AA4"/>
    <mergeCell ref="A21:C21"/>
    <mergeCell ref="A15:C15"/>
    <mergeCell ref="A17:C17"/>
    <mergeCell ref="A20:C20"/>
    <mergeCell ref="A14:C14"/>
    <mergeCell ref="E4:G4"/>
    <mergeCell ref="A13:C13"/>
    <mergeCell ref="AE5:AE6"/>
    <mergeCell ref="AB5:AB6"/>
    <mergeCell ref="A25:C25"/>
    <mergeCell ref="A10:C10"/>
    <mergeCell ref="A24:C24"/>
    <mergeCell ref="A7:AJ7"/>
    <mergeCell ref="T5:W5"/>
    <mergeCell ref="A23:C23"/>
    <mergeCell ref="D4:D6"/>
    <mergeCell ref="A12:C12"/>
    <mergeCell ref="A45:C45"/>
    <mergeCell ref="A42:C42"/>
    <mergeCell ref="A44:C44"/>
    <mergeCell ref="A33:C33"/>
    <mergeCell ref="A8:C8"/>
    <mergeCell ref="A41:AJ41"/>
    <mergeCell ref="A29:C29"/>
    <mergeCell ref="A27:C27"/>
    <mergeCell ref="A32:C32"/>
    <mergeCell ref="A34:C34"/>
    <mergeCell ref="A38:C38"/>
    <mergeCell ref="A31:C31"/>
    <mergeCell ref="A43:AJ43"/>
    <mergeCell ref="A37:AJ37"/>
    <mergeCell ref="A35:AJ35"/>
    <mergeCell ref="A18:C18"/>
    <mergeCell ref="A28:C28"/>
    <mergeCell ref="X5:AA5"/>
    <mergeCell ref="A19:C19"/>
    <mergeCell ref="A1:AK1"/>
    <mergeCell ref="J2:AK2"/>
    <mergeCell ref="J3:AJ3"/>
    <mergeCell ref="AK3:AK6"/>
    <mergeCell ref="A9:AJ9"/>
    <mergeCell ref="A26:AJ26"/>
  </mergeCells>
  <printOptions/>
  <pageMargins left="0.1968503937007874" right="0.15748031496062992" top="0.2755905511811024" bottom="0.1968503937007874" header="0.2362204724409449" footer="0.1968503937007874"/>
  <pageSetup fitToWidth="0" fitToHeight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view="pageBreakPreview" zoomScaleSheetLayoutView="100" zoomScalePageLayoutView="0" workbookViewId="0" topLeftCell="A1">
      <selection activeCell="E52" sqref="E52"/>
    </sheetView>
  </sheetViews>
  <sheetFormatPr defaultColWidth="9.00390625" defaultRowHeight="12.75"/>
  <cols>
    <col min="1" max="1" width="9.125" style="20" customWidth="1"/>
    <col min="2" max="2" width="7.625" style="20" customWidth="1"/>
    <col min="3" max="3" width="23.00390625" style="20" customWidth="1"/>
    <col min="4" max="4" width="15.00390625" style="20" customWidth="1"/>
    <col min="5" max="5" width="15.625" style="20" customWidth="1"/>
    <col min="6" max="6" width="8.875" style="20" customWidth="1"/>
    <col min="7" max="7" width="15.125" style="20" customWidth="1"/>
    <col min="8" max="8" width="15.625" style="20" customWidth="1"/>
    <col min="9" max="9" width="6.75390625" style="20" customWidth="1"/>
    <col min="10" max="11" width="6.00390625" style="20" customWidth="1"/>
    <col min="12" max="12" width="5.75390625" style="20" customWidth="1"/>
    <col min="13" max="14" width="5.875" style="20" customWidth="1"/>
    <col min="15" max="17" width="5.25390625" style="20" customWidth="1"/>
    <col min="18" max="18" width="15.125" style="20" customWidth="1"/>
    <col min="19" max="19" width="14.25390625" style="20" customWidth="1"/>
    <col min="20" max="23" width="9.125" style="0" hidden="1" customWidth="1"/>
  </cols>
  <sheetData>
    <row r="1" spans="1:19" ht="45.75" customHeight="1">
      <c r="A1" s="103" t="s">
        <v>74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ht="12.75" customHeight="1">
      <c r="A2" s="74" t="s">
        <v>1</v>
      </c>
      <c r="B2" s="75"/>
      <c r="C2" s="75"/>
      <c r="D2" s="69" t="s">
        <v>69</v>
      </c>
      <c r="E2" s="69"/>
      <c r="F2" s="104">
        <v>0.8</v>
      </c>
      <c r="G2" s="51" t="s">
        <v>75</v>
      </c>
      <c r="H2" s="51"/>
      <c r="I2" s="52" t="s">
        <v>70</v>
      </c>
      <c r="J2" s="53"/>
      <c r="K2" s="53"/>
      <c r="L2" s="53"/>
      <c r="M2" s="53"/>
      <c r="N2" s="53"/>
      <c r="O2" s="53"/>
      <c r="P2" s="53"/>
      <c r="Q2" s="54"/>
      <c r="R2" s="62" t="s">
        <v>71</v>
      </c>
      <c r="S2" s="64"/>
    </row>
    <row r="3" spans="1:19" ht="21.75" customHeight="1">
      <c r="A3" s="74"/>
      <c r="B3" s="75"/>
      <c r="C3" s="75"/>
      <c r="D3" s="51" t="s">
        <v>36</v>
      </c>
      <c r="E3" s="51" t="s">
        <v>37</v>
      </c>
      <c r="F3" s="105"/>
      <c r="G3" s="51" t="s">
        <v>36</v>
      </c>
      <c r="H3" s="51" t="s">
        <v>37</v>
      </c>
      <c r="I3" s="51" t="s">
        <v>36</v>
      </c>
      <c r="J3" s="51"/>
      <c r="K3" s="51"/>
      <c r="L3" s="51"/>
      <c r="M3" s="86" t="s">
        <v>37</v>
      </c>
      <c r="N3" s="107"/>
      <c r="O3" s="107"/>
      <c r="P3" s="107"/>
      <c r="Q3" s="108"/>
      <c r="R3" s="112" t="s">
        <v>36</v>
      </c>
      <c r="S3" s="112" t="s">
        <v>37</v>
      </c>
    </row>
    <row r="4" spans="1:19" ht="7.5" customHeight="1">
      <c r="A4" s="74"/>
      <c r="B4" s="75"/>
      <c r="C4" s="75"/>
      <c r="D4" s="69"/>
      <c r="E4" s="69"/>
      <c r="F4" s="105"/>
      <c r="G4" s="51"/>
      <c r="H4" s="51"/>
      <c r="I4" s="51"/>
      <c r="J4" s="51"/>
      <c r="K4" s="51"/>
      <c r="L4" s="51"/>
      <c r="M4" s="109"/>
      <c r="N4" s="110"/>
      <c r="O4" s="110"/>
      <c r="P4" s="110"/>
      <c r="Q4" s="111"/>
      <c r="R4" s="113"/>
      <c r="S4" s="113"/>
    </row>
    <row r="5" spans="1:19" ht="33.75" customHeight="1">
      <c r="A5" s="74"/>
      <c r="B5" s="75"/>
      <c r="C5" s="75"/>
      <c r="D5" s="68" t="s">
        <v>28</v>
      </c>
      <c r="E5" s="68" t="s">
        <v>28</v>
      </c>
      <c r="F5" s="105"/>
      <c r="G5" s="68" t="s">
        <v>28</v>
      </c>
      <c r="H5" s="68" t="s">
        <v>28</v>
      </c>
      <c r="I5" s="65" t="s">
        <v>46</v>
      </c>
      <c r="J5" s="65" t="s">
        <v>38</v>
      </c>
      <c r="K5" s="65" t="s">
        <v>39</v>
      </c>
      <c r="L5" s="65" t="s">
        <v>47</v>
      </c>
      <c r="M5" s="65" t="s">
        <v>46</v>
      </c>
      <c r="N5" s="65" t="s">
        <v>76</v>
      </c>
      <c r="O5" s="65" t="s">
        <v>38</v>
      </c>
      <c r="P5" s="65" t="s">
        <v>39</v>
      </c>
      <c r="Q5" s="65" t="s">
        <v>47</v>
      </c>
      <c r="R5" s="113"/>
      <c r="S5" s="113"/>
    </row>
    <row r="6" spans="1:19" ht="12.75" customHeight="1">
      <c r="A6" s="74"/>
      <c r="B6" s="75"/>
      <c r="C6" s="75"/>
      <c r="D6" s="68"/>
      <c r="E6" s="68"/>
      <c r="F6" s="105"/>
      <c r="G6" s="68"/>
      <c r="H6" s="68"/>
      <c r="I6" s="76"/>
      <c r="J6" s="76"/>
      <c r="K6" s="76"/>
      <c r="L6" s="76"/>
      <c r="M6" s="76"/>
      <c r="N6" s="76"/>
      <c r="O6" s="76"/>
      <c r="P6" s="76"/>
      <c r="Q6" s="76"/>
      <c r="R6" s="113"/>
      <c r="S6" s="113"/>
    </row>
    <row r="7" spans="1:19" ht="51.75" customHeight="1">
      <c r="A7" s="75"/>
      <c r="B7" s="75"/>
      <c r="C7" s="75"/>
      <c r="D7" s="68"/>
      <c r="E7" s="68"/>
      <c r="F7" s="106"/>
      <c r="G7" s="68"/>
      <c r="H7" s="68"/>
      <c r="I7" s="66"/>
      <c r="J7" s="66"/>
      <c r="K7" s="66"/>
      <c r="L7" s="66"/>
      <c r="M7" s="66"/>
      <c r="N7" s="66"/>
      <c r="O7" s="66"/>
      <c r="P7" s="66"/>
      <c r="Q7" s="66"/>
      <c r="R7" s="114"/>
      <c r="S7" s="114"/>
    </row>
    <row r="8" spans="1:19" ht="15.75">
      <c r="A8" s="92" t="s">
        <v>13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</row>
    <row r="9" spans="1:21" ht="13.5">
      <c r="A9" s="59" t="s">
        <v>4</v>
      </c>
      <c r="B9" s="60"/>
      <c r="C9" s="60"/>
      <c r="D9" s="37"/>
      <c r="E9" s="9">
        <v>14</v>
      </c>
      <c r="F9" s="9">
        <v>12</v>
      </c>
      <c r="G9" s="8"/>
      <c r="H9" s="9">
        <v>12</v>
      </c>
      <c r="I9" s="11"/>
      <c r="J9" s="11"/>
      <c r="K9" s="11"/>
      <c r="L9" s="11"/>
      <c r="M9" s="9"/>
      <c r="N9" s="9">
        <v>65.3</v>
      </c>
      <c r="O9" s="9"/>
      <c r="P9" s="9">
        <v>9</v>
      </c>
      <c r="Q9" s="9">
        <v>3</v>
      </c>
      <c r="R9" s="11"/>
      <c r="S9" s="15">
        <f>E9-F9</f>
        <v>2</v>
      </c>
      <c r="T9">
        <v>20</v>
      </c>
      <c r="U9">
        <v>100</v>
      </c>
    </row>
    <row r="10" spans="1:21" ht="13.5" customHeight="1">
      <c r="A10" s="92" t="s">
        <v>32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4"/>
      <c r="U10">
        <v>80</v>
      </c>
    </row>
    <row r="11" spans="1:19" ht="13.5" customHeight="1">
      <c r="A11" s="59" t="s">
        <v>16</v>
      </c>
      <c r="B11" s="60"/>
      <c r="C11" s="60"/>
      <c r="D11" s="9">
        <v>15</v>
      </c>
      <c r="E11" s="9"/>
      <c r="F11" s="9">
        <v>11</v>
      </c>
      <c r="G11" s="9">
        <v>11</v>
      </c>
      <c r="H11" s="9"/>
      <c r="I11" s="42">
        <v>79</v>
      </c>
      <c r="J11" s="9">
        <v>11</v>
      </c>
      <c r="K11" s="9"/>
      <c r="L11" s="9"/>
      <c r="M11" s="9"/>
      <c r="N11" s="9"/>
      <c r="O11" s="9"/>
      <c r="P11" s="9"/>
      <c r="Q11" s="9"/>
      <c r="R11" s="15">
        <f>D11-F11</f>
        <v>4</v>
      </c>
      <c r="S11" s="9"/>
    </row>
    <row r="12" spans="1:19" ht="18.75" customHeight="1">
      <c r="A12" s="59" t="s">
        <v>25</v>
      </c>
      <c r="B12" s="60"/>
      <c r="C12" s="60"/>
      <c r="D12" s="9">
        <v>35</v>
      </c>
      <c r="E12" s="9"/>
      <c r="F12" s="9">
        <v>28</v>
      </c>
      <c r="G12" s="9">
        <v>28</v>
      </c>
      <c r="H12" s="9"/>
      <c r="I12" s="42">
        <v>75.5</v>
      </c>
      <c r="J12" s="9">
        <v>28</v>
      </c>
      <c r="K12" s="9"/>
      <c r="L12" s="9"/>
      <c r="M12" s="9"/>
      <c r="N12" s="9"/>
      <c r="O12" s="9"/>
      <c r="P12" s="9"/>
      <c r="Q12" s="9"/>
      <c r="R12" s="15">
        <f>D12-F12</f>
        <v>7</v>
      </c>
      <c r="S12" s="9"/>
    </row>
    <row r="13" spans="1:19" ht="13.5" customHeight="1">
      <c r="A13" s="59" t="s">
        <v>26</v>
      </c>
      <c r="B13" s="60"/>
      <c r="C13" s="60"/>
      <c r="D13" s="9"/>
      <c r="E13" s="9">
        <v>20</v>
      </c>
      <c r="F13" s="9">
        <v>16</v>
      </c>
      <c r="G13" s="9"/>
      <c r="H13" s="9">
        <v>16</v>
      </c>
      <c r="I13" s="42"/>
      <c r="J13" s="9"/>
      <c r="K13" s="9"/>
      <c r="L13" s="9"/>
      <c r="M13" s="9">
        <v>66.52</v>
      </c>
      <c r="N13" s="9"/>
      <c r="O13" s="9">
        <v>16</v>
      </c>
      <c r="P13" s="9"/>
      <c r="Q13" s="9"/>
      <c r="R13" s="12"/>
      <c r="S13" s="15">
        <f>E13-F13</f>
        <v>4</v>
      </c>
    </row>
    <row r="14" spans="1:19" ht="13.5" customHeight="1">
      <c r="A14" s="59" t="s">
        <v>27</v>
      </c>
      <c r="B14" s="60"/>
      <c r="C14" s="60"/>
      <c r="D14" s="9"/>
      <c r="E14" s="9">
        <v>18</v>
      </c>
      <c r="F14" s="9">
        <v>15</v>
      </c>
      <c r="G14" s="9"/>
      <c r="H14" s="9">
        <v>15</v>
      </c>
      <c r="I14" s="42"/>
      <c r="J14" s="9"/>
      <c r="K14" s="9"/>
      <c r="L14" s="9"/>
      <c r="M14" s="9">
        <v>69.97</v>
      </c>
      <c r="N14" s="9"/>
      <c r="O14" s="9">
        <v>15</v>
      </c>
      <c r="P14" s="9"/>
      <c r="Q14" s="9"/>
      <c r="R14" s="12"/>
      <c r="S14" s="15">
        <f>E14-H14</f>
        <v>3</v>
      </c>
    </row>
    <row r="15" spans="1:22" ht="27.75" customHeight="1">
      <c r="A15" s="59" t="s">
        <v>31</v>
      </c>
      <c r="B15" s="60"/>
      <c r="C15" s="60"/>
      <c r="D15" s="9">
        <v>20</v>
      </c>
      <c r="E15" s="9"/>
      <c r="F15" s="9">
        <f>T9*U10/U9</f>
        <v>16</v>
      </c>
      <c r="G15" s="7">
        <v>16</v>
      </c>
      <c r="H15" s="9"/>
      <c r="I15" s="42">
        <v>72.02</v>
      </c>
      <c r="J15" s="9">
        <v>15</v>
      </c>
      <c r="K15" s="9">
        <v>1</v>
      </c>
      <c r="L15" s="9"/>
      <c r="M15" s="9"/>
      <c r="N15" s="9"/>
      <c r="O15" s="9"/>
      <c r="P15" s="9"/>
      <c r="Q15" s="9"/>
      <c r="R15" s="15">
        <f>D15-F15</f>
        <v>4</v>
      </c>
      <c r="S15" s="9"/>
      <c r="U15">
        <v>20</v>
      </c>
      <c r="V15">
        <v>100</v>
      </c>
    </row>
    <row r="16" spans="1:22" ht="24" customHeight="1">
      <c r="A16" s="59" t="s">
        <v>29</v>
      </c>
      <c r="B16" s="60"/>
      <c r="C16" s="60"/>
      <c r="D16" s="9">
        <v>20</v>
      </c>
      <c r="E16" s="9"/>
      <c r="F16" s="9">
        <v>16</v>
      </c>
      <c r="G16" s="9">
        <v>16</v>
      </c>
      <c r="H16" s="9"/>
      <c r="I16" s="42">
        <v>72.6</v>
      </c>
      <c r="J16" s="9">
        <v>16</v>
      </c>
      <c r="K16" s="9"/>
      <c r="L16" s="9"/>
      <c r="M16" s="9"/>
      <c r="N16" s="9"/>
      <c r="O16" s="9"/>
      <c r="P16" s="9"/>
      <c r="Q16" s="9"/>
      <c r="R16" s="15">
        <f>D16-F16</f>
        <v>4</v>
      </c>
      <c r="S16" s="9"/>
      <c r="U16">
        <f>U15*V16/V15</f>
        <v>16</v>
      </c>
      <c r="V16">
        <v>80</v>
      </c>
    </row>
    <row r="17" spans="1:19" ht="13.5" customHeight="1">
      <c r="A17" s="59" t="s">
        <v>17</v>
      </c>
      <c r="B17" s="60"/>
      <c r="C17" s="60"/>
      <c r="D17" s="9">
        <v>18</v>
      </c>
      <c r="E17" s="9"/>
      <c r="F17" s="9">
        <v>15</v>
      </c>
      <c r="G17" s="9">
        <v>15</v>
      </c>
      <c r="H17" s="9"/>
      <c r="I17" s="42">
        <v>65.3</v>
      </c>
      <c r="J17" s="9">
        <v>15</v>
      </c>
      <c r="K17" s="9"/>
      <c r="L17" s="9"/>
      <c r="M17" s="9"/>
      <c r="N17" s="9"/>
      <c r="O17" s="9"/>
      <c r="P17" s="9"/>
      <c r="Q17" s="9"/>
      <c r="R17" s="15">
        <f>D17-F17</f>
        <v>3</v>
      </c>
      <c r="S17" s="9"/>
    </row>
    <row r="18" spans="1:19" ht="27.75" customHeight="1">
      <c r="A18" s="59" t="s">
        <v>30</v>
      </c>
      <c r="B18" s="60"/>
      <c r="C18" s="60"/>
      <c r="D18" s="9"/>
      <c r="E18" s="9">
        <v>19</v>
      </c>
      <c r="F18" s="9">
        <v>16</v>
      </c>
      <c r="G18" s="9"/>
      <c r="H18" s="9">
        <v>16</v>
      </c>
      <c r="I18" s="42"/>
      <c r="J18" s="9"/>
      <c r="K18" s="9"/>
      <c r="L18" s="9"/>
      <c r="M18" s="9"/>
      <c r="N18" s="9">
        <v>63.5</v>
      </c>
      <c r="O18" s="9"/>
      <c r="P18" s="9"/>
      <c r="Q18" s="9">
        <v>16</v>
      </c>
      <c r="R18" s="15"/>
      <c r="S18" s="9">
        <f>E18-F18</f>
        <v>3</v>
      </c>
    </row>
    <row r="19" spans="1:19" ht="15.75" customHeight="1">
      <c r="A19" s="59" t="s">
        <v>18</v>
      </c>
      <c r="B19" s="98"/>
      <c r="C19" s="98"/>
      <c r="D19" s="38"/>
      <c r="E19" s="9">
        <v>17</v>
      </c>
      <c r="F19" s="9">
        <v>14</v>
      </c>
      <c r="G19" s="9"/>
      <c r="H19" s="9">
        <v>14</v>
      </c>
      <c r="I19" s="42"/>
      <c r="J19" s="9"/>
      <c r="K19" s="9"/>
      <c r="L19" s="9"/>
      <c r="M19" s="9"/>
      <c r="N19" s="9">
        <v>56.5</v>
      </c>
      <c r="O19" s="9">
        <v>14</v>
      </c>
      <c r="P19" s="9"/>
      <c r="Q19" s="9"/>
      <c r="R19" s="12"/>
      <c r="S19" s="15">
        <f>E19-F19</f>
        <v>3</v>
      </c>
    </row>
    <row r="20" spans="1:19" ht="13.5" customHeight="1">
      <c r="A20" s="59" t="s">
        <v>19</v>
      </c>
      <c r="B20" s="60"/>
      <c r="C20" s="60"/>
      <c r="D20" s="9">
        <v>21</v>
      </c>
      <c r="E20" s="9"/>
      <c r="F20" s="9">
        <v>17</v>
      </c>
      <c r="G20" s="9">
        <v>17</v>
      </c>
      <c r="H20" s="9"/>
      <c r="I20" s="42">
        <v>82</v>
      </c>
      <c r="J20" s="9">
        <v>17</v>
      </c>
      <c r="K20" s="9"/>
      <c r="L20" s="9"/>
      <c r="M20" s="9"/>
      <c r="N20" s="9"/>
      <c r="O20" s="9"/>
      <c r="P20" s="9"/>
      <c r="Q20" s="9"/>
      <c r="R20" s="15">
        <f aca="true" t="shared" si="0" ref="R20:R25">D20-F20</f>
        <v>4</v>
      </c>
      <c r="S20" s="15"/>
    </row>
    <row r="21" spans="1:19" ht="13.5" customHeight="1">
      <c r="A21" s="59" t="s">
        <v>20</v>
      </c>
      <c r="B21" s="60"/>
      <c r="C21" s="60"/>
      <c r="D21" s="9">
        <v>15</v>
      </c>
      <c r="E21" s="9"/>
      <c r="F21" s="9">
        <v>12</v>
      </c>
      <c r="G21" s="9">
        <v>12</v>
      </c>
      <c r="H21" s="9"/>
      <c r="I21" s="42">
        <v>77.25</v>
      </c>
      <c r="J21" s="9">
        <v>12</v>
      </c>
      <c r="K21" s="9"/>
      <c r="L21" s="9"/>
      <c r="M21" s="9"/>
      <c r="N21" s="9"/>
      <c r="O21" s="9"/>
      <c r="P21" s="9"/>
      <c r="Q21" s="9"/>
      <c r="R21" s="15">
        <f t="shared" si="0"/>
        <v>3</v>
      </c>
      <c r="S21" s="15"/>
    </row>
    <row r="22" spans="1:19" ht="13.5" customHeight="1">
      <c r="A22" s="59" t="s">
        <v>21</v>
      </c>
      <c r="B22" s="60"/>
      <c r="C22" s="60"/>
      <c r="D22" s="9">
        <v>16</v>
      </c>
      <c r="E22" s="9"/>
      <c r="F22" s="9">
        <v>13</v>
      </c>
      <c r="G22" s="9">
        <v>13</v>
      </c>
      <c r="H22" s="9"/>
      <c r="I22" s="42">
        <v>73</v>
      </c>
      <c r="J22" s="9">
        <v>13</v>
      </c>
      <c r="K22" s="9"/>
      <c r="L22" s="9"/>
      <c r="M22" s="9"/>
      <c r="N22" s="9"/>
      <c r="O22" s="9"/>
      <c r="P22" s="9"/>
      <c r="Q22" s="9"/>
      <c r="R22" s="15">
        <f t="shared" si="0"/>
        <v>3</v>
      </c>
      <c r="S22" s="15"/>
    </row>
    <row r="23" spans="1:19" ht="18" customHeight="1">
      <c r="A23" s="79" t="s">
        <v>55</v>
      </c>
      <c r="B23" s="80"/>
      <c r="C23" s="81"/>
      <c r="D23" s="9">
        <v>7</v>
      </c>
      <c r="E23" s="9"/>
      <c r="F23" s="9">
        <v>6</v>
      </c>
      <c r="G23" s="9">
        <v>6</v>
      </c>
      <c r="H23" s="9"/>
      <c r="I23" s="42">
        <v>79.61</v>
      </c>
      <c r="J23" s="9">
        <v>6</v>
      </c>
      <c r="K23" s="9"/>
      <c r="L23" s="9"/>
      <c r="M23" s="9"/>
      <c r="N23" s="9"/>
      <c r="O23" s="9"/>
      <c r="P23" s="9"/>
      <c r="Q23" s="9"/>
      <c r="R23" s="15">
        <f t="shared" si="0"/>
        <v>1</v>
      </c>
      <c r="S23" s="15"/>
    </row>
    <row r="24" spans="1:19" ht="29.25" customHeight="1">
      <c r="A24" s="59" t="s">
        <v>22</v>
      </c>
      <c r="B24" s="60"/>
      <c r="C24" s="60"/>
      <c r="D24" s="9">
        <v>17</v>
      </c>
      <c r="E24" s="9"/>
      <c r="F24" s="9">
        <v>14</v>
      </c>
      <c r="G24" s="9">
        <v>14</v>
      </c>
      <c r="H24" s="9"/>
      <c r="I24" s="42">
        <v>70.1</v>
      </c>
      <c r="J24" s="9">
        <v>12</v>
      </c>
      <c r="K24" s="9">
        <v>2</v>
      </c>
      <c r="L24" s="9"/>
      <c r="M24" s="9"/>
      <c r="N24" s="9"/>
      <c r="O24" s="9"/>
      <c r="P24" s="9"/>
      <c r="Q24" s="9"/>
      <c r="R24" s="15">
        <f t="shared" si="0"/>
        <v>3</v>
      </c>
      <c r="S24" s="15"/>
    </row>
    <row r="25" spans="1:19" ht="27.75" customHeight="1">
      <c r="A25" s="59" t="s">
        <v>23</v>
      </c>
      <c r="B25" s="60"/>
      <c r="C25" s="60"/>
      <c r="D25" s="9">
        <v>18</v>
      </c>
      <c r="E25" s="9"/>
      <c r="F25" s="9">
        <v>15</v>
      </c>
      <c r="G25" s="9">
        <v>15</v>
      </c>
      <c r="H25" s="9"/>
      <c r="I25" s="42">
        <v>65.8</v>
      </c>
      <c r="J25" s="9">
        <v>14</v>
      </c>
      <c r="K25" s="9">
        <v>1</v>
      </c>
      <c r="L25" s="9"/>
      <c r="M25" s="9"/>
      <c r="N25" s="9"/>
      <c r="O25" s="9"/>
      <c r="P25" s="9"/>
      <c r="Q25" s="9"/>
      <c r="R25" s="15">
        <f t="shared" si="0"/>
        <v>3</v>
      </c>
      <c r="S25" s="15"/>
    </row>
    <row r="26" spans="1:19" ht="12.75">
      <c r="A26" s="59" t="s">
        <v>10</v>
      </c>
      <c r="B26" s="59"/>
      <c r="C26" s="59"/>
      <c r="D26" s="9">
        <f>SUM(D11:D25)</f>
        <v>202</v>
      </c>
      <c r="E26" s="9">
        <f aca="true" t="shared" si="1" ref="E26:S26">SUM(E11:E25)</f>
        <v>74</v>
      </c>
      <c r="F26" s="9">
        <f t="shared" si="1"/>
        <v>224</v>
      </c>
      <c r="G26" s="9">
        <f t="shared" si="1"/>
        <v>163</v>
      </c>
      <c r="H26" s="9">
        <f t="shared" si="1"/>
        <v>61</v>
      </c>
      <c r="I26" s="9"/>
      <c r="J26" s="9">
        <f t="shared" si="1"/>
        <v>159</v>
      </c>
      <c r="K26" s="9">
        <f t="shared" si="1"/>
        <v>4</v>
      </c>
      <c r="L26" s="9"/>
      <c r="M26" s="9"/>
      <c r="N26" s="9"/>
      <c r="O26" s="9">
        <f t="shared" si="1"/>
        <v>45</v>
      </c>
      <c r="P26" s="9"/>
      <c r="Q26" s="9">
        <f t="shared" si="1"/>
        <v>16</v>
      </c>
      <c r="R26" s="9">
        <f t="shared" si="1"/>
        <v>39</v>
      </c>
      <c r="S26" s="9">
        <f t="shared" si="1"/>
        <v>13</v>
      </c>
    </row>
    <row r="27" spans="1:19" ht="29.25" customHeight="1">
      <c r="A27" s="74" t="s">
        <v>1</v>
      </c>
      <c r="B27" s="75"/>
      <c r="C27" s="75"/>
      <c r="D27" s="69" t="s">
        <v>69</v>
      </c>
      <c r="E27" s="69"/>
      <c r="F27" s="104">
        <v>0.8</v>
      </c>
      <c r="G27" s="51" t="s">
        <v>75</v>
      </c>
      <c r="H27" s="51"/>
      <c r="I27" s="52" t="s">
        <v>70</v>
      </c>
      <c r="J27" s="53"/>
      <c r="K27" s="53"/>
      <c r="L27" s="53"/>
      <c r="M27" s="53"/>
      <c r="N27" s="53"/>
      <c r="O27" s="53"/>
      <c r="P27" s="53"/>
      <c r="Q27" s="54"/>
      <c r="R27" s="62" t="s">
        <v>71</v>
      </c>
      <c r="S27" s="64"/>
    </row>
    <row r="28" spans="1:19" ht="12.75">
      <c r="A28" s="74"/>
      <c r="B28" s="75"/>
      <c r="C28" s="75"/>
      <c r="D28" s="51" t="s">
        <v>36</v>
      </c>
      <c r="E28" s="51" t="s">
        <v>37</v>
      </c>
      <c r="F28" s="105"/>
      <c r="G28" s="51" t="s">
        <v>36</v>
      </c>
      <c r="H28" s="51" t="s">
        <v>37</v>
      </c>
      <c r="I28" s="51" t="s">
        <v>36</v>
      </c>
      <c r="J28" s="51"/>
      <c r="K28" s="51"/>
      <c r="L28" s="51"/>
      <c r="M28" s="86" t="s">
        <v>37</v>
      </c>
      <c r="N28" s="107"/>
      <c r="O28" s="107"/>
      <c r="P28" s="107"/>
      <c r="Q28" s="108"/>
      <c r="R28" s="112" t="s">
        <v>36</v>
      </c>
      <c r="S28" s="112" t="s">
        <v>37</v>
      </c>
    </row>
    <row r="29" spans="1:19" ht="25.5" customHeight="1">
      <c r="A29" s="74"/>
      <c r="B29" s="75"/>
      <c r="C29" s="75"/>
      <c r="D29" s="69"/>
      <c r="E29" s="69"/>
      <c r="F29" s="105"/>
      <c r="G29" s="51"/>
      <c r="H29" s="51"/>
      <c r="I29" s="51"/>
      <c r="J29" s="51"/>
      <c r="K29" s="51"/>
      <c r="L29" s="51"/>
      <c r="M29" s="109"/>
      <c r="N29" s="110"/>
      <c r="O29" s="110"/>
      <c r="P29" s="110"/>
      <c r="Q29" s="111"/>
      <c r="R29" s="113"/>
      <c r="S29" s="113"/>
    </row>
    <row r="30" spans="1:19" ht="16.5" customHeight="1">
      <c r="A30" s="74"/>
      <c r="B30" s="75"/>
      <c r="C30" s="75"/>
      <c r="D30" s="68" t="s">
        <v>28</v>
      </c>
      <c r="E30" s="68" t="s">
        <v>28</v>
      </c>
      <c r="F30" s="105"/>
      <c r="G30" s="68" t="s">
        <v>28</v>
      </c>
      <c r="H30" s="68" t="s">
        <v>28</v>
      </c>
      <c r="I30" s="65" t="s">
        <v>46</v>
      </c>
      <c r="J30" s="65" t="s">
        <v>38</v>
      </c>
      <c r="K30" s="65" t="s">
        <v>39</v>
      </c>
      <c r="L30" s="65" t="s">
        <v>47</v>
      </c>
      <c r="M30" s="65" t="s">
        <v>46</v>
      </c>
      <c r="N30" s="65" t="s">
        <v>76</v>
      </c>
      <c r="O30" s="65" t="s">
        <v>38</v>
      </c>
      <c r="P30" s="65" t="s">
        <v>39</v>
      </c>
      <c r="Q30" s="65" t="s">
        <v>47</v>
      </c>
      <c r="R30" s="113"/>
      <c r="S30" s="113"/>
    </row>
    <row r="31" spans="1:19" ht="29.25" customHeight="1">
      <c r="A31" s="74"/>
      <c r="B31" s="75"/>
      <c r="C31" s="75"/>
      <c r="D31" s="68"/>
      <c r="E31" s="68"/>
      <c r="F31" s="105"/>
      <c r="G31" s="68"/>
      <c r="H31" s="68"/>
      <c r="I31" s="76"/>
      <c r="J31" s="76"/>
      <c r="K31" s="76"/>
      <c r="L31" s="76"/>
      <c r="M31" s="76"/>
      <c r="N31" s="76"/>
      <c r="O31" s="76"/>
      <c r="P31" s="76"/>
      <c r="Q31" s="76"/>
      <c r="R31" s="113"/>
      <c r="S31" s="113"/>
    </row>
    <row r="32" spans="1:19" ht="24" customHeight="1">
      <c r="A32" s="75"/>
      <c r="B32" s="75"/>
      <c r="C32" s="75"/>
      <c r="D32" s="68"/>
      <c r="E32" s="68"/>
      <c r="F32" s="106"/>
      <c r="G32" s="68"/>
      <c r="H32" s="68"/>
      <c r="I32" s="66"/>
      <c r="J32" s="66"/>
      <c r="K32" s="66"/>
      <c r="L32" s="66"/>
      <c r="M32" s="66"/>
      <c r="N32" s="66"/>
      <c r="O32" s="66"/>
      <c r="P32" s="66"/>
      <c r="Q32" s="66"/>
      <c r="R32" s="114"/>
      <c r="S32" s="114"/>
    </row>
    <row r="33" spans="1:19" ht="27.75" customHeight="1">
      <c r="A33" s="95" t="s">
        <v>2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</row>
    <row r="34" spans="1:19" ht="15.75" customHeight="1">
      <c r="A34" s="59" t="s">
        <v>2</v>
      </c>
      <c r="B34" s="59"/>
      <c r="C34" s="59"/>
      <c r="D34" s="9">
        <v>20</v>
      </c>
      <c r="E34" s="14"/>
      <c r="F34" s="9">
        <v>16</v>
      </c>
      <c r="G34" s="9">
        <v>16</v>
      </c>
      <c r="H34" s="14"/>
      <c r="I34" s="9">
        <v>64</v>
      </c>
      <c r="J34" s="9">
        <v>16</v>
      </c>
      <c r="K34" s="9"/>
      <c r="L34" s="9"/>
      <c r="M34" s="14"/>
      <c r="N34" s="14"/>
      <c r="O34" s="14"/>
      <c r="P34" s="14"/>
      <c r="Q34" s="14"/>
      <c r="R34" s="15">
        <f>D34-G34</f>
        <v>4</v>
      </c>
      <c r="S34" s="12"/>
    </row>
    <row r="35" spans="1:19" ht="24" customHeight="1">
      <c r="A35" s="59" t="s">
        <v>56</v>
      </c>
      <c r="B35" s="59"/>
      <c r="C35" s="59"/>
      <c r="D35" s="9"/>
      <c r="E35" s="9">
        <v>16</v>
      </c>
      <c r="F35" s="9">
        <v>13</v>
      </c>
      <c r="G35" s="7"/>
      <c r="H35" s="9">
        <v>13</v>
      </c>
      <c r="I35" s="9"/>
      <c r="J35" s="9"/>
      <c r="K35" s="9"/>
      <c r="L35" s="9"/>
      <c r="M35" s="9">
        <v>56.4</v>
      </c>
      <c r="N35" s="9"/>
      <c r="O35" s="9">
        <v>12</v>
      </c>
      <c r="P35" s="9">
        <v>1</v>
      </c>
      <c r="Q35" s="9"/>
      <c r="R35" s="10"/>
      <c r="S35" s="15">
        <f>E35-F35</f>
        <v>3</v>
      </c>
    </row>
    <row r="36" spans="1:19" ht="15.75">
      <c r="A36" s="95" t="s">
        <v>11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</row>
    <row r="37" spans="1:19" ht="27" customHeight="1">
      <c r="A37" s="59" t="s">
        <v>79</v>
      </c>
      <c r="B37" s="60"/>
      <c r="C37" s="60"/>
      <c r="D37" s="37"/>
      <c r="E37" s="9">
        <v>9</v>
      </c>
      <c r="F37" s="9">
        <v>8</v>
      </c>
      <c r="G37" s="11"/>
      <c r="H37" s="9">
        <v>8</v>
      </c>
      <c r="I37" s="11"/>
      <c r="J37" s="11"/>
      <c r="K37" s="11"/>
      <c r="L37" s="9"/>
      <c r="M37" s="9">
        <v>65.6</v>
      </c>
      <c r="N37" s="9"/>
      <c r="O37" s="9">
        <v>7</v>
      </c>
      <c r="P37" s="9">
        <v>1</v>
      </c>
      <c r="Q37" s="9"/>
      <c r="R37" s="11"/>
      <c r="S37" s="15">
        <f>E37-F37</f>
        <v>1</v>
      </c>
    </row>
    <row r="38" spans="1:19" ht="25.5" customHeight="1">
      <c r="A38" s="59" t="s">
        <v>78</v>
      </c>
      <c r="B38" s="60"/>
      <c r="C38" s="60"/>
      <c r="D38" s="37"/>
      <c r="E38" s="9">
        <v>7</v>
      </c>
      <c r="F38" s="9">
        <v>6</v>
      </c>
      <c r="G38" s="11"/>
      <c r="H38" s="9">
        <v>6</v>
      </c>
      <c r="I38" s="11"/>
      <c r="J38" s="11"/>
      <c r="K38" s="11"/>
      <c r="L38" s="9"/>
      <c r="M38" s="9">
        <v>63.4</v>
      </c>
      <c r="N38" s="9"/>
      <c r="O38" s="9">
        <v>5</v>
      </c>
      <c r="P38" s="9">
        <v>1</v>
      </c>
      <c r="Q38" s="9"/>
      <c r="R38" s="11"/>
      <c r="S38" s="15">
        <f>E38-F38</f>
        <v>1</v>
      </c>
    </row>
    <row r="39" spans="1:19" ht="28.5" customHeight="1">
      <c r="A39" s="59" t="s">
        <v>77</v>
      </c>
      <c r="B39" s="60"/>
      <c r="C39" s="60"/>
      <c r="D39" s="37"/>
      <c r="E39" s="9">
        <v>8</v>
      </c>
      <c r="F39" s="9">
        <v>7</v>
      </c>
      <c r="G39" s="11"/>
      <c r="H39" s="9">
        <v>7</v>
      </c>
      <c r="I39" s="11"/>
      <c r="J39" s="11"/>
      <c r="K39" s="11"/>
      <c r="L39" s="9"/>
      <c r="M39" s="9">
        <v>65.8</v>
      </c>
      <c r="N39" s="9"/>
      <c r="O39" s="9">
        <v>5</v>
      </c>
      <c r="P39" s="9">
        <v>2</v>
      </c>
      <c r="Q39" s="9"/>
      <c r="R39" s="11"/>
      <c r="S39" s="15">
        <f>E39-F39</f>
        <v>1</v>
      </c>
    </row>
    <row r="40" spans="1:19" ht="17.25" customHeight="1">
      <c r="A40" s="55" t="s">
        <v>12</v>
      </c>
      <c r="B40" s="55"/>
      <c r="C40" s="55"/>
      <c r="D40" s="15"/>
      <c r="E40" s="9">
        <f>E37+E38+E39</f>
        <v>24</v>
      </c>
      <c r="F40" s="9">
        <f>F37+F38+F39</f>
        <v>21</v>
      </c>
      <c r="G40" s="9"/>
      <c r="H40" s="9">
        <f>H37+H38+H39</f>
        <v>21</v>
      </c>
      <c r="I40" s="9"/>
      <c r="J40" s="9"/>
      <c r="K40" s="9"/>
      <c r="L40" s="9"/>
      <c r="M40" s="9"/>
      <c r="N40" s="9"/>
      <c r="O40" s="9">
        <f>O37+O38+O39</f>
        <v>17</v>
      </c>
      <c r="P40" s="9">
        <f>P37+P38+P39</f>
        <v>4</v>
      </c>
      <c r="Q40" s="9"/>
      <c r="R40" s="9"/>
      <c r="S40" s="9">
        <f>S37+S38+S39</f>
        <v>3</v>
      </c>
    </row>
    <row r="41" spans="1:19" ht="16.5" customHeight="1">
      <c r="A41" s="99" t="s">
        <v>7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1"/>
    </row>
    <row r="42" spans="1:19" ht="13.5" customHeight="1">
      <c r="A42" s="59" t="s">
        <v>24</v>
      </c>
      <c r="B42" s="82"/>
      <c r="C42" s="82"/>
      <c r="D42" s="16"/>
      <c r="E42" s="9">
        <v>17</v>
      </c>
      <c r="F42" s="9">
        <v>14</v>
      </c>
      <c r="G42" s="9"/>
      <c r="H42" s="9">
        <v>14</v>
      </c>
      <c r="I42" s="9"/>
      <c r="J42" s="9"/>
      <c r="K42" s="9"/>
      <c r="L42" s="9"/>
      <c r="M42" s="9">
        <v>65.3</v>
      </c>
      <c r="N42" s="9"/>
      <c r="O42" s="9">
        <v>14</v>
      </c>
      <c r="P42" s="18"/>
      <c r="Q42" s="18"/>
      <c r="R42" s="11"/>
      <c r="S42" s="15">
        <f>E42-F42</f>
        <v>3</v>
      </c>
    </row>
    <row r="43" spans="1:19" ht="15.75" customHeight="1">
      <c r="A43" s="56" t="s">
        <v>9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</row>
    <row r="44" spans="1:19" ht="33" customHeight="1">
      <c r="A44" s="79" t="s">
        <v>80</v>
      </c>
      <c r="B44" s="80"/>
      <c r="C44" s="81"/>
      <c r="D44" s="15">
        <v>25</v>
      </c>
      <c r="E44" s="9"/>
      <c r="F44" s="9">
        <v>20</v>
      </c>
      <c r="G44" s="9">
        <v>20</v>
      </c>
      <c r="H44" s="9"/>
      <c r="I44" s="9">
        <v>61</v>
      </c>
      <c r="J44" s="9">
        <v>17</v>
      </c>
      <c r="K44" s="9">
        <v>3</v>
      </c>
      <c r="L44" s="9"/>
      <c r="M44" s="9"/>
      <c r="N44" s="9"/>
      <c r="O44" s="9"/>
      <c r="P44" s="18"/>
      <c r="Q44" s="18"/>
      <c r="R44" s="15">
        <f>D44-F44</f>
        <v>5</v>
      </c>
      <c r="S44" s="15"/>
    </row>
    <row r="45" spans="1:19" ht="12.75" customHeight="1">
      <c r="A45" s="56" t="s">
        <v>45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</row>
    <row r="46" spans="1:19" ht="24.75" customHeight="1">
      <c r="A46" s="59" t="s">
        <v>82</v>
      </c>
      <c r="B46" s="82"/>
      <c r="C46" s="82"/>
      <c r="D46" s="15">
        <v>7</v>
      </c>
      <c r="E46" s="16"/>
      <c r="F46" s="9">
        <v>6</v>
      </c>
      <c r="G46" s="9">
        <v>6</v>
      </c>
      <c r="H46" s="16"/>
      <c r="I46" s="9">
        <v>73</v>
      </c>
      <c r="J46" s="9">
        <v>6</v>
      </c>
      <c r="K46" s="9"/>
      <c r="L46" s="9"/>
      <c r="M46" s="9"/>
      <c r="N46" s="9"/>
      <c r="O46" s="18"/>
      <c r="P46" s="18"/>
      <c r="Q46" s="18"/>
      <c r="R46" s="15">
        <f>D46-F46</f>
        <v>1</v>
      </c>
      <c r="S46" s="11"/>
    </row>
    <row r="47" spans="1:19" ht="22.5" customHeight="1">
      <c r="A47" s="95" t="s">
        <v>3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7"/>
    </row>
    <row r="48" spans="1:19" ht="30" customHeight="1">
      <c r="A48" s="59" t="s">
        <v>63</v>
      </c>
      <c r="B48" s="91"/>
      <c r="C48" s="91"/>
      <c r="D48" s="15"/>
      <c r="E48" s="19">
        <v>9</v>
      </c>
      <c r="F48" s="19">
        <v>8</v>
      </c>
      <c r="G48" s="9"/>
      <c r="H48" s="18">
        <v>8</v>
      </c>
      <c r="I48" s="9"/>
      <c r="J48" s="9"/>
      <c r="K48" s="9"/>
      <c r="L48" s="9"/>
      <c r="M48" s="9">
        <v>71.8</v>
      </c>
      <c r="N48" s="12"/>
      <c r="O48" s="9">
        <v>5</v>
      </c>
      <c r="P48" s="9">
        <v>3</v>
      </c>
      <c r="Q48" s="9"/>
      <c r="R48" s="15"/>
      <c r="S48" s="15">
        <f>E48-F48</f>
        <v>1</v>
      </c>
    </row>
    <row r="49" spans="1:19" ht="15.75">
      <c r="A49" s="95" t="s">
        <v>14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7"/>
    </row>
    <row r="50" spans="1:19" ht="29.25" customHeight="1">
      <c r="A50" s="59" t="s">
        <v>81</v>
      </c>
      <c r="B50" s="60"/>
      <c r="C50" s="60"/>
      <c r="D50" s="15">
        <v>8</v>
      </c>
      <c r="E50" s="9"/>
      <c r="F50" s="9">
        <v>7</v>
      </c>
      <c r="G50" s="18">
        <v>7</v>
      </c>
      <c r="H50" s="9"/>
      <c r="I50" s="9">
        <v>66.76</v>
      </c>
      <c r="J50" s="9">
        <v>7</v>
      </c>
      <c r="K50" s="9"/>
      <c r="L50" s="9"/>
      <c r="M50" s="9"/>
      <c r="N50" s="9"/>
      <c r="O50" s="9"/>
      <c r="P50" s="9"/>
      <c r="Q50" s="9"/>
      <c r="R50" s="15">
        <f>D50-F50</f>
        <v>1</v>
      </c>
      <c r="S50" s="15"/>
    </row>
    <row r="51" spans="1:19" ht="12.75">
      <c r="A51" s="55" t="s">
        <v>15</v>
      </c>
      <c r="B51" s="55"/>
      <c r="C51" s="55"/>
      <c r="D51" s="15"/>
      <c r="E51" s="15">
        <f>E26+E35+E40+E42+E48</f>
        <v>140</v>
      </c>
      <c r="F51" s="15">
        <f>F9+F26+F34+F35+F40+F42+F44+F46+F48+F50</f>
        <v>341</v>
      </c>
      <c r="G51" s="15">
        <f>G9+G26+G34+G35+G40+G42+G44+G46+G48+G50</f>
        <v>212</v>
      </c>
      <c r="H51" s="15">
        <f>H9+H26+H34+H35+H40+H42+H44+H46+H48+H50</f>
        <v>129</v>
      </c>
      <c r="I51" s="15"/>
      <c r="J51" s="15">
        <f>J9+J26+J34+J35+J40+J42+J44+J46+J48+J50</f>
        <v>205</v>
      </c>
      <c r="K51" s="15">
        <f>K9+K26+K34+K35+K40+K42+K44+K46+K48+K50</f>
        <v>7</v>
      </c>
      <c r="L51" s="15">
        <f>L9+L26+L34+L35+L40+L42+L44+L46+L48+L50</f>
        <v>0</v>
      </c>
      <c r="M51" s="15"/>
      <c r="N51" s="15"/>
      <c r="O51" s="15">
        <f>O9+O26+O34+O35+O40+O42+O44+O46+O48+O50</f>
        <v>93</v>
      </c>
      <c r="P51" s="15">
        <f>P9+P26+P34+P35+P40+P42+P44+P46+P48+P50</f>
        <v>17</v>
      </c>
      <c r="Q51" s="15">
        <f>Q9+Q26+Q34+Q35+Q40+Q42+Q44+Q46+Q48+Q50</f>
        <v>19</v>
      </c>
      <c r="R51" s="15">
        <f>R9+R26+R34+R35+R40+R42+R44+R46+R48+R50</f>
        <v>50</v>
      </c>
      <c r="S51" s="15">
        <f>S9+S26+S34+S35+S40+S42+S44+S46+S48+S50</f>
        <v>25</v>
      </c>
    </row>
    <row r="53" spans="1:8" ht="18">
      <c r="A53" s="102" t="s">
        <v>72</v>
      </c>
      <c r="B53" s="102"/>
      <c r="C53" s="102"/>
      <c r="D53" s="44">
        <f>G51+H51</f>
        <v>341</v>
      </c>
      <c r="H53" s="43"/>
    </row>
    <row r="54" spans="1:4" ht="23.25" customHeight="1">
      <c r="A54" s="102" t="s">
        <v>73</v>
      </c>
      <c r="B54" s="102"/>
      <c r="C54" s="102"/>
      <c r="D54" s="44">
        <v>74</v>
      </c>
    </row>
    <row r="55" spans="1:5" ht="36.75" customHeight="1">
      <c r="A55" s="115" t="s">
        <v>83</v>
      </c>
      <c r="B55" s="102"/>
      <c r="C55" s="102"/>
      <c r="D55" s="44">
        <v>65.77</v>
      </c>
      <c r="E55" s="45"/>
    </row>
  </sheetData>
  <sheetProtection/>
  <mergeCells count="96">
    <mergeCell ref="E30:E32"/>
    <mergeCell ref="O30:O32"/>
    <mergeCell ref="A34:C34"/>
    <mergeCell ref="I27:Q27"/>
    <mergeCell ref="R27:S27"/>
    <mergeCell ref="R28:R32"/>
    <mergeCell ref="S28:S32"/>
    <mergeCell ref="Q30:Q32"/>
    <mergeCell ref="G30:G32"/>
    <mergeCell ref="H30:H32"/>
    <mergeCell ref="G28:G29"/>
    <mergeCell ref="H28:H29"/>
    <mergeCell ref="I28:L29"/>
    <mergeCell ref="A55:C55"/>
    <mergeCell ref="K30:K32"/>
    <mergeCell ref="L30:L32"/>
    <mergeCell ref="A33:S33"/>
    <mergeCell ref="A38:C38"/>
    <mergeCell ref="I30:I32"/>
    <mergeCell ref="J30:J32"/>
    <mergeCell ref="M30:M32"/>
    <mergeCell ref="N30:N32"/>
    <mergeCell ref="A54:C54"/>
    <mergeCell ref="A37:C37"/>
    <mergeCell ref="A27:C32"/>
    <mergeCell ref="M28:Q29"/>
    <mergeCell ref="P30:P32"/>
    <mergeCell ref="D27:E27"/>
    <mergeCell ref="F27:F32"/>
    <mergeCell ref="G27:H27"/>
    <mergeCell ref="I3:L4"/>
    <mergeCell ref="M3:Q4"/>
    <mergeCell ref="R3:R7"/>
    <mergeCell ref="S3:S7"/>
    <mergeCell ref="E5:E7"/>
    <mergeCell ref="D28:D29"/>
    <mergeCell ref="I5:I7"/>
    <mergeCell ref="J5:J7"/>
    <mergeCell ref="K5:K7"/>
    <mergeCell ref="E28:E29"/>
    <mergeCell ref="L5:L7"/>
    <mergeCell ref="A1:S1"/>
    <mergeCell ref="D2:E2"/>
    <mergeCell ref="F2:F7"/>
    <mergeCell ref="G2:H2"/>
    <mergeCell ref="I2:Q2"/>
    <mergeCell ref="R2:S2"/>
    <mergeCell ref="D3:D4"/>
    <mergeCell ref="E3:E4"/>
    <mergeCell ref="G3:G4"/>
    <mergeCell ref="H3:H4"/>
    <mergeCell ref="A53:C53"/>
    <mergeCell ref="A46:C46"/>
    <mergeCell ref="A45:S45"/>
    <mergeCell ref="A43:S43"/>
    <mergeCell ref="G5:G7"/>
    <mergeCell ref="A44:C44"/>
    <mergeCell ref="A39:C39"/>
    <mergeCell ref="A40:C40"/>
    <mergeCell ref="A42:C42"/>
    <mergeCell ref="M5:M7"/>
    <mergeCell ref="Q5:Q7"/>
    <mergeCell ref="A8:S8"/>
    <mergeCell ref="A48:C48"/>
    <mergeCell ref="A50:C50"/>
    <mergeCell ref="A51:C51"/>
    <mergeCell ref="A47:S47"/>
    <mergeCell ref="A26:C26"/>
    <mergeCell ref="A49:S49"/>
    <mergeCell ref="A41:S41"/>
    <mergeCell ref="A35:C35"/>
    <mergeCell ref="A36:S36"/>
    <mergeCell ref="D30:D32"/>
    <mergeCell ref="A19:C19"/>
    <mergeCell ref="A20:C20"/>
    <mergeCell ref="A21:C21"/>
    <mergeCell ref="A22:C22"/>
    <mergeCell ref="A24:C24"/>
    <mergeCell ref="A25:C25"/>
    <mergeCell ref="A23:C23"/>
    <mergeCell ref="A13:C13"/>
    <mergeCell ref="A14:C14"/>
    <mergeCell ref="A15:C15"/>
    <mergeCell ref="A16:C16"/>
    <mergeCell ref="A17:C17"/>
    <mergeCell ref="A18:C18"/>
    <mergeCell ref="A11:C11"/>
    <mergeCell ref="A12:C12"/>
    <mergeCell ref="A9:C9"/>
    <mergeCell ref="A10:S10"/>
    <mergeCell ref="D5:D7"/>
    <mergeCell ref="H5:H7"/>
    <mergeCell ref="O5:O7"/>
    <mergeCell ref="P5:P7"/>
    <mergeCell ref="A2:C7"/>
    <mergeCell ref="N5:N7"/>
  </mergeCells>
  <printOptions/>
  <pageMargins left="0.25" right="0.25" top="0.75" bottom="0.75" header="0.3" footer="0.3"/>
  <pageSetup fitToHeight="0" fitToWidth="1" horizontalDpi="600" verticalDpi="600" orientation="landscape" paperSize="9" scale="52" r:id="rId1"/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9.125" style="20" customWidth="1"/>
    <col min="2" max="2" width="7.625" style="20" customWidth="1"/>
    <col min="3" max="3" width="27.75390625" style="20" customWidth="1"/>
    <col min="4" max="4" width="8.625" style="20" customWidth="1"/>
    <col min="5" max="5" width="11.25390625" style="20" customWidth="1"/>
    <col min="6" max="6" width="13.00390625" style="20" customWidth="1"/>
    <col min="7" max="7" width="13.25390625" style="20" customWidth="1"/>
    <col min="8" max="8" width="7.00390625" style="20" customWidth="1"/>
    <col min="9" max="9" width="4.75390625" style="20" customWidth="1"/>
    <col min="10" max="10" width="5.75390625" style="20" customWidth="1"/>
    <col min="11" max="11" width="6.00390625" style="20" customWidth="1"/>
    <col min="12" max="12" width="7.625" style="20" customWidth="1"/>
    <col min="13" max="14" width="10.625" style="20" customWidth="1"/>
    <col min="15" max="15" width="7.375" style="25" customWidth="1"/>
    <col min="16" max="16" width="6.75390625" style="25" customWidth="1"/>
    <col min="17" max="17" width="5.25390625" style="25" customWidth="1"/>
    <col min="18" max="18" width="7.00390625" style="25" customWidth="1"/>
    <col min="19" max="19" width="9.625" style="25" customWidth="1"/>
    <col min="20" max="20" width="11.125" style="25" customWidth="1"/>
  </cols>
  <sheetData>
    <row r="1" spans="1:20" ht="40.5" customHeight="1">
      <c r="A1" s="50" t="s">
        <v>87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43.5" customHeight="1">
      <c r="A2" s="74" t="s">
        <v>1</v>
      </c>
      <c r="B2" s="75"/>
      <c r="C2" s="75"/>
      <c r="D2" s="51" t="s">
        <v>93</v>
      </c>
      <c r="E2" s="51" t="s">
        <v>88</v>
      </c>
      <c r="F2" s="51" t="s">
        <v>75</v>
      </c>
      <c r="G2" s="51" t="s">
        <v>86</v>
      </c>
      <c r="H2" s="51" t="s">
        <v>95</v>
      </c>
      <c r="I2" s="51"/>
      <c r="J2" s="51"/>
      <c r="K2" s="51"/>
      <c r="L2" s="51" t="s">
        <v>108</v>
      </c>
      <c r="M2" s="51" t="s">
        <v>127</v>
      </c>
      <c r="N2" s="119" t="s">
        <v>50</v>
      </c>
      <c r="O2" s="51" t="s">
        <v>96</v>
      </c>
      <c r="P2" s="51"/>
      <c r="Q2" s="51"/>
      <c r="R2" s="51"/>
      <c r="S2" s="51" t="s">
        <v>108</v>
      </c>
      <c r="T2" s="51" t="s">
        <v>127</v>
      </c>
    </row>
    <row r="3" spans="1:20" ht="12.75" customHeight="1">
      <c r="A3" s="74"/>
      <c r="B3" s="75"/>
      <c r="C3" s="75"/>
      <c r="D3" s="69"/>
      <c r="E3" s="51"/>
      <c r="F3" s="51"/>
      <c r="G3" s="51"/>
      <c r="H3" s="51" t="s">
        <v>94</v>
      </c>
      <c r="I3" s="51"/>
      <c r="J3" s="51"/>
      <c r="K3" s="51"/>
      <c r="L3" s="51"/>
      <c r="M3" s="51"/>
      <c r="N3" s="120"/>
      <c r="O3" s="51" t="s">
        <v>94</v>
      </c>
      <c r="P3" s="51"/>
      <c r="Q3" s="51"/>
      <c r="R3" s="51"/>
      <c r="S3" s="51"/>
      <c r="T3" s="51"/>
    </row>
    <row r="4" spans="1:20" ht="18.75" customHeight="1">
      <c r="A4" s="74"/>
      <c r="B4" s="75"/>
      <c r="C4" s="75"/>
      <c r="D4" s="69"/>
      <c r="E4" s="51"/>
      <c r="F4" s="51"/>
      <c r="G4" s="51"/>
      <c r="H4" s="51"/>
      <c r="I4" s="51"/>
      <c r="J4" s="51"/>
      <c r="K4" s="51"/>
      <c r="L4" s="51"/>
      <c r="M4" s="51"/>
      <c r="N4" s="120"/>
      <c r="O4" s="51"/>
      <c r="P4" s="51"/>
      <c r="Q4" s="51"/>
      <c r="R4" s="51"/>
      <c r="S4" s="51"/>
      <c r="T4" s="51"/>
    </row>
    <row r="5" spans="1:20" ht="22.5" customHeight="1">
      <c r="A5" s="74"/>
      <c r="B5" s="75"/>
      <c r="C5" s="75"/>
      <c r="D5" s="69"/>
      <c r="E5" s="51"/>
      <c r="F5" s="51"/>
      <c r="G5" s="51"/>
      <c r="H5" s="68" t="s">
        <v>46</v>
      </c>
      <c r="I5" s="68" t="s">
        <v>38</v>
      </c>
      <c r="J5" s="68" t="s">
        <v>119</v>
      </c>
      <c r="K5" s="68" t="s">
        <v>47</v>
      </c>
      <c r="L5" s="51"/>
      <c r="M5" s="51"/>
      <c r="N5" s="120"/>
      <c r="O5" s="68" t="s">
        <v>46</v>
      </c>
      <c r="P5" s="68" t="s">
        <v>38</v>
      </c>
      <c r="Q5" s="68" t="s">
        <v>39</v>
      </c>
      <c r="R5" s="68" t="s">
        <v>47</v>
      </c>
      <c r="S5" s="51"/>
      <c r="T5" s="51"/>
    </row>
    <row r="6" spans="1:20" ht="13.5" customHeight="1">
      <c r="A6" s="74"/>
      <c r="B6" s="75"/>
      <c r="C6" s="75"/>
      <c r="D6" s="69"/>
      <c r="E6" s="51"/>
      <c r="F6" s="51"/>
      <c r="G6" s="51"/>
      <c r="H6" s="68"/>
      <c r="I6" s="68"/>
      <c r="J6" s="68"/>
      <c r="K6" s="68"/>
      <c r="L6" s="51"/>
      <c r="M6" s="51"/>
      <c r="N6" s="120"/>
      <c r="O6" s="68"/>
      <c r="P6" s="68"/>
      <c r="Q6" s="68"/>
      <c r="R6" s="68"/>
      <c r="S6" s="51"/>
      <c r="T6" s="51"/>
    </row>
    <row r="7" spans="1:20" ht="38.25" customHeight="1">
      <c r="A7" s="75"/>
      <c r="B7" s="75"/>
      <c r="C7" s="75"/>
      <c r="D7" s="69"/>
      <c r="E7" s="51"/>
      <c r="F7" s="51"/>
      <c r="G7" s="51"/>
      <c r="H7" s="68"/>
      <c r="I7" s="68"/>
      <c r="J7" s="68"/>
      <c r="K7" s="68"/>
      <c r="L7" s="51"/>
      <c r="M7" s="51"/>
      <c r="N7" s="121"/>
      <c r="O7" s="68"/>
      <c r="P7" s="68"/>
      <c r="Q7" s="68"/>
      <c r="R7" s="68"/>
      <c r="S7" s="51"/>
      <c r="T7" s="51"/>
    </row>
    <row r="8" spans="1:20" ht="15.75">
      <c r="A8" s="92" t="s">
        <v>13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4"/>
    </row>
    <row r="9" spans="1:20" ht="13.5">
      <c r="A9" s="59" t="s">
        <v>4</v>
      </c>
      <c r="B9" s="60"/>
      <c r="C9" s="60"/>
      <c r="D9" s="23">
        <v>20</v>
      </c>
      <c r="E9" s="9">
        <v>6</v>
      </c>
      <c r="F9" s="9">
        <v>12</v>
      </c>
      <c r="G9" s="9">
        <f>D9-E9-F9</f>
        <v>2</v>
      </c>
      <c r="H9" s="9" t="s">
        <v>120</v>
      </c>
      <c r="I9" s="11"/>
      <c r="J9" s="9">
        <v>11</v>
      </c>
      <c r="K9" s="9">
        <v>3</v>
      </c>
      <c r="L9" s="42">
        <v>10.8</v>
      </c>
      <c r="M9" s="42">
        <v>1.3</v>
      </c>
      <c r="N9" s="42">
        <v>168</v>
      </c>
      <c r="O9" s="9">
        <v>59.61</v>
      </c>
      <c r="P9" s="9"/>
      <c r="Q9" s="9">
        <v>9</v>
      </c>
      <c r="R9" s="9">
        <v>13</v>
      </c>
      <c r="S9" s="42">
        <v>3.1</v>
      </c>
      <c r="T9" s="42">
        <v>1.2</v>
      </c>
    </row>
    <row r="10" spans="1:20" ht="15.75">
      <c r="A10" s="92" t="s">
        <v>32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4"/>
    </row>
    <row r="11" spans="1:20" ht="13.5" customHeight="1">
      <c r="A11" s="59" t="s">
        <v>16</v>
      </c>
      <c r="B11" s="60"/>
      <c r="C11" s="60"/>
      <c r="D11" s="9">
        <v>25</v>
      </c>
      <c r="E11" s="9">
        <v>10</v>
      </c>
      <c r="F11" s="9">
        <v>11</v>
      </c>
      <c r="G11" s="9">
        <f>D11-E11-F11</f>
        <v>4</v>
      </c>
      <c r="H11" s="42" t="s">
        <v>97</v>
      </c>
      <c r="I11" s="9">
        <v>15</v>
      </c>
      <c r="J11" s="9"/>
      <c r="K11" s="9"/>
      <c r="L11" s="42">
        <v>21.24</v>
      </c>
      <c r="M11" s="42">
        <v>1.6</v>
      </c>
      <c r="N11" s="42">
        <v>184</v>
      </c>
      <c r="O11" s="9">
        <v>74.2</v>
      </c>
      <c r="P11" s="9">
        <v>17</v>
      </c>
      <c r="Q11" s="9">
        <v>1</v>
      </c>
      <c r="R11" s="48"/>
      <c r="S11" s="42">
        <v>13.27</v>
      </c>
      <c r="T11" s="42">
        <v>1</v>
      </c>
    </row>
    <row r="12" spans="1:20" ht="16.5" customHeight="1">
      <c r="A12" s="59" t="s">
        <v>25</v>
      </c>
      <c r="B12" s="60"/>
      <c r="C12" s="60"/>
      <c r="D12" s="9">
        <v>50</v>
      </c>
      <c r="E12" s="9">
        <v>15</v>
      </c>
      <c r="F12" s="9">
        <v>28</v>
      </c>
      <c r="G12" s="9">
        <f>D12-E12-F12</f>
        <v>7</v>
      </c>
      <c r="H12" s="42" t="s">
        <v>100</v>
      </c>
      <c r="I12" s="9">
        <v>35</v>
      </c>
      <c r="J12" s="9"/>
      <c r="K12" s="9"/>
      <c r="L12" s="42">
        <v>4.79</v>
      </c>
      <c r="M12" s="42">
        <v>1.4</v>
      </c>
      <c r="N12" s="42">
        <v>150</v>
      </c>
      <c r="O12" s="9">
        <v>76.39</v>
      </c>
      <c r="P12" s="9">
        <v>19</v>
      </c>
      <c r="Q12" s="48"/>
      <c r="R12" s="48"/>
      <c r="S12" s="42">
        <v>6.43</v>
      </c>
      <c r="T12" s="42">
        <v>1.1</v>
      </c>
    </row>
    <row r="13" spans="1:20" ht="15.75" customHeight="1">
      <c r="A13" s="59" t="s">
        <v>26</v>
      </c>
      <c r="B13" s="60"/>
      <c r="C13" s="60"/>
      <c r="D13" s="9">
        <v>25</v>
      </c>
      <c r="E13" s="9">
        <v>5</v>
      </c>
      <c r="F13" s="9">
        <v>16</v>
      </c>
      <c r="G13" s="9">
        <f aca="true" t="shared" si="0" ref="G13:G26">D13-E13-F13</f>
        <v>4</v>
      </c>
      <c r="H13" s="9" t="s">
        <v>98</v>
      </c>
      <c r="I13" s="9">
        <v>20</v>
      </c>
      <c r="J13" s="9"/>
      <c r="K13" s="9"/>
      <c r="L13" s="9">
        <v>9.1</v>
      </c>
      <c r="M13" s="9">
        <v>1.3</v>
      </c>
      <c r="N13" s="9">
        <v>170</v>
      </c>
      <c r="O13" s="9">
        <v>68.72</v>
      </c>
      <c r="P13" s="9">
        <v>20</v>
      </c>
      <c r="Q13" s="48"/>
      <c r="R13" s="48"/>
      <c r="S13" s="42">
        <v>5.79</v>
      </c>
      <c r="T13" s="42">
        <v>1.1</v>
      </c>
    </row>
    <row r="14" spans="1:20" ht="16.5" customHeight="1">
      <c r="A14" s="59" t="s">
        <v>27</v>
      </c>
      <c r="B14" s="60"/>
      <c r="C14" s="60"/>
      <c r="D14" s="9">
        <v>25</v>
      </c>
      <c r="E14" s="9">
        <v>7</v>
      </c>
      <c r="F14" s="9">
        <v>15</v>
      </c>
      <c r="G14" s="9">
        <f t="shared" si="0"/>
        <v>3</v>
      </c>
      <c r="H14" s="9" t="s">
        <v>99</v>
      </c>
      <c r="I14" s="9">
        <v>17</v>
      </c>
      <c r="J14" s="9">
        <v>1</v>
      </c>
      <c r="K14" s="9"/>
      <c r="L14" s="9">
        <v>21.5</v>
      </c>
      <c r="M14" s="9">
        <v>1.2</v>
      </c>
      <c r="N14" s="9">
        <v>148</v>
      </c>
      <c r="O14" s="9">
        <v>63.55</v>
      </c>
      <c r="P14" s="9">
        <v>20</v>
      </c>
      <c r="Q14" s="48"/>
      <c r="R14" s="48"/>
      <c r="S14" s="42">
        <v>10.17</v>
      </c>
      <c r="T14" s="42">
        <v>1.1</v>
      </c>
    </row>
    <row r="15" spans="1:20" ht="18" customHeight="1">
      <c r="A15" s="59" t="s">
        <v>89</v>
      </c>
      <c r="B15" s="60"/>
      <c r="C15" s="60"/>
      <c r="D15" s="9">
        <v>26</v>
      </c>
      <c r="E15" s="9">
        <v>5</v>
      </c>
      <c r="F15" s="7">
        <v>16</v>
      </c>
      <c r="G15" s="9">
        <f t="shared" si="0"/>
        <v>5</v>
      </c>
      <c r="H15" s="42" t="s">
        <v>129</v>
      </c>
      <c r="I15" s="9">
        <v>20</v>
      </c>
      <c r="J15" s="9">
        <v>1</v>
      </c>
      <c r="K15" s="9"/>
      <c r="L15" s="9">
        <v>16.2</v>
      </c>
      <c r="M15" s="9">
        <v>1.2</v>
      </c>
      <c r="N15" s="9">
        <v>147</v>
      </c>
      <c r="O15" s="9">
        <v>69.46</v>
      </c>
      <c r="P15" s="9">
        <v>18</v>
      </c>
      <c r="Q15" s="48"/>
      <c r="R15" s="48"/>
      <c r="S15" s="42">
        <v>10</v>
      </c>
      <c r="T15" s="42">
        <v>1</v>
      </c>
    </row>
    <row r="16" spans="1:20" ht="19.5" customHeight="1">
      <c r="A16" s="59" t="s">
        <v>90</v>
      </c>
      <c r="B16" s="60"/>
      <c r="C16" s="60"/>
      <c r="D16" s="9">
        <v>25</v>
      </c>
      <c r="E16" s="9">
        <v>5</v>
      </c>
      <c r="F16" s="9">
        <v>16</v>
      </c>
      <c r="G16" s="9">
        <f t="shared" si="0"/>
        <v>4</v>
      </c>
      <c r="H16" s="42" t="s">
        <v>114</v>
      </c>
      <c r="I16" s="9">
        <v>20</v>
      </c>
      <c r="J16" s="9"/>
      <c r="K16" s="9"/>
      <c r="L16" s="9">
        <v>14.1</v>
      </c>
      <c r="M16" s="9">
        <v>1.2</v>
      </c>
      <c r="N16" s="9">
        <v>170</v>
      </c>
      <c r="O16" s="9">
        <v>71.36</v>
      </c>
      <c r="P16" s="9">
        <v>22</v>
      </c>
      <c r="Q16" s="48"/>
      <c r="R16" s="48"/>
      <c r="S16" s="42">
        <v>6.31</v>
      </c>
      <c r="T16" s="42">
        <v>1</v>
      </c>
    </row>
    <row r="17" spans="1:20" ht="25.5">
      <c r="A17" s="59" t="s">
        <v>17</v>
      </c>
      <c r="B17" s="60"/>
      <c r="C17" s="60"/>
      <c r="D17" s="9">
        <v>25</v>
      </c>
      <c r="E17" s="9">
        <v>7</v>
      </c>
      <c r="F17" s="9">
        <v>15</v>
      </c>
      <c r="G17" s="9">
        <f t="shared" si="0"/>
        <v>3</v>
      </c>
      <c r="H17" s="42" t="s">
        <v>115</v>
      </c>
      <c r="I17" s="9">
        <v>18</v>
      </c>
      <c r="J17" s="9"/>
      <c r="K17" s="9"/>
      <c r="L17" s="9">
        <v>14.8</v>
      </c>
      <c r="M17" s="9">
        <v>1.2</v>
      </c>
      <c r="N17" s="9">
        <v>163</v>
      </c>
      <c r="O17" s="9">
        <v>63.62</v>
      </c>
      <c r="P17" s="9">
        <v>22</v>
      </c>
      <c r="Q17" s="9">
        <v>1</v>
      </c>
      <c r="R17" s="48"/>
      <c r="S17" s="42">
        <v>7</v>
      </c>
      <c r="T17" s="42">
        <v>1.1</v>
      </c>
    </row>
    <row r="18" spans="1:20" ht="24" customHeight="1">
      <c r="A18" s="59" t="s">
        <v>30</v>
      </c>
      <c r="B18" s="60"/>
      <c r="C18" s="60"/>
      <c r="D18" s="9">
        <v>25</v>
      </c>
      <c r="E18" s="9">
        <v>6</v>
      </c>
      <c r="F18" s="9">
        <v>16</v>
      </c>
      <c r="G18" s="9">
        <f t="shared" si="0"/>
        <v>3</v>
      </c>
      <c r="H18" s="9" t="s">
        <v>121</v>
      </c>
      <c r="I18" s="9"/>
      <c r="J18" s="9"/>
      <c r="K18" s="9">
        <v>19</v>
      </c>
      <c r="L18" s="9">
        <v>8.3</v>
      </c>
      <c r="M18" s="42">
        <v>1.28</v>
      </c>
      <c r="N18" s="42">
        <v>159</v>
      </c>
      <c r="O18" s="9">
        <v>62.06</v>
      </c>
      <c r="Q18" s="48"/>
      <c r="R18" s="9">
        <v>18</v>
      </c>
      <c r="S18" s="42">
        <v>5.36</v>
      </c>
      <c r="T18" s="42">
        <v>1.1</v>
      </c>
    </row>
    <row r="19" spans="1:20" ht="25.5">
      <c r="A19" s="59" t="s">
        <v>18</v>
      </c>
      <c r="B19" s="98"/>
      <c r="C19" s="98"/>
      <c r="D19" s="9">
        <v>20</v>
      </c>
      <c r="E19" s="9">
        <v>3</v>
      </c>
      <c r="F19" s="9">
        <v>14</v>
      </c>
      <c r="G19" s="9">
        <f t="shared" si="0"/>
        <v>3</v>
      </c>
      <c r="H19" s="9" t="s">
        <v>116</v>
      </c>
      <c r="I19" s="9">
        <v>17</v>
      </c>
      <c r="J19" s="9"/>
      <c r="K19" s="9"/>
      <c r="L19" s="9">
        <v>13.4</v>
      </c>
      <c r="M19" s="9">
        <v>1.1</v>
      </c>
      <c r="N19" s="9">
        <v>136</v>
      </c>
      <c r="O19" s="9">
        <v>57.62</v>
      </c>
      <c r="P19" s="9">
        <v>22</v>
      </c>
      <c r="Q19" s="48"/>
      <c r="R19" s="48"/>
      <c r="S19" s="42">
        <v>5.23</v>
      </c>
      <c r="T19" s="42">
        <v>1.1</v>
      </c>
    </row>
    <row r="20" spans="1:20" ht="13.5">
      <c r="A20" s="59" t="s">
        <v>19</v>
      </c>
      <c r="B20" s="60"/>
      <c r="C20" s="60"/>
      <c r="D20" s="9">
        <v>24</v>
      </c>
      <c r="E20" s="9">
        <v>4</v>
      </c>
      <c r="F20" s="9">
        <v>17</v>
      </c>
      <c r="G20" s="9">
        <f t="shared" si="0"/>
        <v>3</v>
      </c>
      <c r="H20" s="42" t="s">
        <v>130</v>
      </c>
      <c r="I20" s="9">
        <v>20</v>
      </c>
      <c r="J20" s="9"/>
      <c r="K20" s="9"/>
      <c r="L20" s="9">
        <v>12.1</v>
      </c>
      <c r="M20" s="9">
        <v>1.1</v>
      </c>
      <c r="N20" s="9">
        <v>230</v>
      </c>
      <c r="O20" s="9">
        <v>82.88</v>
      </c>
      <c r="P20" s="9">
        <v>29</v>
      </c>
      <c r="Q20" s="48"/>
      <c r="R20" s="48"/>
      <c r="S20" s="42">
        <v>6.82</v>
      </c>
      <c r="T20" s="42">
        <v>1</v>
      </c>
    </row>
    <row r="21" spans="1:20" ht="14.25" customHeight="1">
      <c r="A21" s="59" t="s">
        <v>20</v>
      </c>
      <c r="B21" s="60"/>
      <c r="C21" s="60"/>
      <c r="D21" s="9">
        <v>20</v>
      </c>
      <c r="E21" s="9">
        <v>5</v>
      </c>
      <c r="F21" s="9">
        <v>12</v>
      </c>
      <c r="G21" s="9">
        <f t="shared" si="0"/>
        <v>3</v>
      </c>
      <c r="H21" s="123" t="s">
        <v>122</v>
      </c>
      <c r="I21" s="9">
        <v>15</v>
      </c>
      <c r="J21" s="9"/>
      <c r="K21" s="9"/>
      <c r="L21" s="9">
        <v>12.1</v>
      </c>
      <c r="M21" s="9">
        <v>1.1</v>
      </c>
      <c r="N21" s="9">
        <v>218</v>
      </c>
      <c r="O21" s="9">
        <v>76.67</v>
      </c>
      <c r="P21" s="9">
        <v>17</v>
      </c>
      <c r="Q21" s="48"/>
      <c r="R21" s="48"/>
      <c r="S21" s="42">
        <v>6.45</v>
      </c>
      <c r="T21" s="42">
        <v>1</v>
      </c>
    </row>
    <row r="22" spans="1:20" ht="25.5">
      <c r="A22" s="59" t="s">
        <v>21</v>
      </c>
      <c r="B22" s="60"/>
      <c r="C22" s="60"/>
      <c r="D22" s="9">
        <v>20</v>
      </c>
      <c r="E22" s="9">
        <v>4</v>
      </c>
      <c r="F22" s="9">
        <v>13</v>
      </c>
      <c r="G22" s="9">
        <f t="shared" si="0"/>
        <v>3</v>
      </c>
      <c r="H22" s="123" t="s">
        <v>103</v>
      </c>
      <c r="I22" s="9">
        <v>16</v>
      </c>
      <c r="J22" s="9"/>
      <c r="K22" s="9"/>
      <c r="L22" s="9">
        <v>12.8</v>
      </c>
      <c r="M22" s="9">
        <v>1.1</v>
      </c>
      <c r="N22" s="9">
        <v>183</v>
      </c>
      <c r="O22" s="9">
        <v>75.02</v>
      </c>
      <c r="P22" s="9">
        <v>18</v>
      </c>
      <c r="Q22" s="9">
        <v>1</v>
      </c>
      <c r="R22" s="48"/>
      <c r="S22" s="42">
        <v>6.5</v>
      </c>
      <c r="T22" s="42">
        <v>1</v>
      </c>
    </row>
    <row r="23" spans="1:20" ht="17.25" customHeight="1">
      <c r="A23" s="59" t="s">
        <v>55</v>
      </c>
      <c r="B23" s="59"/>
      <c r="C23" s="59"/>
      <c r="D23" s="9">
        <v>10</v>
      </c>
      <c r="E23" s="9">
        <v>3</v>
      </c>
      <c r="F23" s="9">
        <v>6</v>
      </c>
      <c r="G23" s="9">
        <f t="shared" si="0"/>
        <v>1</v>
      </c>
      <c r="H23" s="123">
        <v>79.95</v>
      </c>
      <c r="I23" s="9">
        <v>7</v>
      </c>
      <c r="J23" s="9"/>
      <c r="K23" s="9"/>
      <c r="L23" s="9">
        <v>29.4</v>
      </c>
      <c r="M23" s="9">
        <v>1.3</v>
      </c>
      <c r="N23" s="9">
        <v>226</v>
      </c>
      <c r="O23" s="9"/>
      <c r="P23" s="48"/>
      <c r="Q23" s="48"/>
      <c r="R23" s="48"/>
      <c r="S23" s="42"/>
      <c r="T23" s="42"/>
    </row>
    <row r="24" spans="1:20" ht="18" customHeight="1">
      <c r="A24" s="59" t="s">
        <v>91</v>
      </c>
      <c r="B24" s="60"/>
      <c r="C24" s="60"/>
      <c r="D24" s="9">
        <v>25</v>
      </c>
      <c r="E24" s="9">
        <v>8</v>
      </c>
      <c r="F24" s="9">
        <v>14</v>
      </c>
      <c r="G24" s="9">
        <f t="shared" si="0"/>
        <v>3</v>
      </c>
      <c r="H24" s="42" t="s">
        <v>107</v>
      </c>
      <c r="I24" s="9">
        <v>15</v>
      </c>
      <c r="J24" s="9">
        <v>2</v>
      </c>
      <c r="K24" s="9"/>
      <c r="L24" s="9">
        <v>20.4</v>
      </c>
      <c r="M24" s="9">
        <v>1.5</v>
      </c>
      <c r="N24" s="9">
        <v>123</v>
      </c>
      <c r="O24" s="9">
        <v>64.54</v>
      </c>
      <c r="P24" s="9">
        <v>17</v>
      </c>
      <c r="Q24" s="9">
        <v>1</v>
      </c>
      <c r="R24" s="48"/>
      <c r="S24" s="42">
        <v>13.09</v>
      </c>
      <c r="T24" s="42">
        <v>1.1</v>
      </c>
    </row>
    <row r="25" spans="1:20" ht="25.5">
      <c r="A25" s="59" t="s">
        <v>92</v>
      </c>
      <c r="B25" s="60"/>
      <c r="C25" s="60"/>
      <c r="D25" s="9">
        <v>25</v>
      </c>
      <c r="E25" s="9">
        <v>7</v>
      </c>
      <c r="F25" s="9">
        <v>15</v>
      </c>
      <c r="G25" s="9">
        <f t="shared" si="0"/>
        <v>3</v>
      </c>
      <c r="H25" s="42" t="s">
        <v>109</v>
      </c>
      <c r="I25" s="9">
        <v>17</v>
      </c>
      <c r="J25" s="9">
        <v>1</v>
      </c>
      <c r="K25" s="9"/>
      <c r="L25" s="9">
        <v>13.2</v>
      </c>
      <c r="M25" s="26">
        <v>1.2</v>
      </c>
      <c r="N25" s="26">
        <v>133</v>
      </c>
      <c r="O25" s="26">
        <v>62.81</v>
      </c>
      <c r="P25" s="9">
        <v>19</v>
      </c>
      <c r="Q25" s="9">
        <v>1</v>
      </c>
      <c r="R25" s="48"/>
      <c r="S25" s="42">
        <v>5.88</v>
      </c>
      <c r="T25" s="42">
        <v>1.1</v>
      </c>
    </row>
    <row r="26" spans="1:20" ht="25.5">
      <c r="A26" s="59" t="s">
        <v>10</v>
      </c>
      <c r="B26" s="59"/>
      <c r="C26" s="59"/>
      <c r="D26" s="9">
        <f>SUM(D11:D25)</f>
        <v>370</v>
      </c>
      <c r="E26" s="9">
        <f>SUM(E11:E25)</f>
        <v>94</v>
      </c>
      <c r="F26" s="9">
        <f>SUM(F11:F25)</f>
        <v>224</v>
      </c>
      <c r="G26" s="9">
        <f t="shared" si="0"/>
        <v>52</v>
      </c>
      <c r="H26" s="9" t="s">
        <v>128</v>
      </c>
      <c r="I26" s="9">
        <f>SUM(I11:I25)</f>
        <v>252</v>
      </c>
      <c r="J26" s="9">
        <f>SUM(J11:J25)</f>
        <v>5</v>
      </c>
      <c r="K26" s="9">
        <f>SUM(K11:K25)</f>
        <v>19</v>
      </c>
      <c r="L26" s="9">
        <v>14.89</v>
      </c>
      <c r="M26" s="9"/>
      <c r="N26" s="9">
        <v>123</v>
      </c>
      <c r="O26" s="9">
        <v>69.97</v>
      </c>
      <c r="P26" s="9">
        <f>SUM(P11:P25)</f>
        <v>260</v>
      </c>
      <c r="Q26" s="9">
        <f>SUM(Q11:Q25)</f>
        <v>5</v>
      </c>
      <c r="R26" s="9"/>
      <c r="S26" s="42">
        <v>7.73</v>
      </c>
      <c r="T26" s="42"/>
    </row>
    <row r="27" spans="1:20" ht="15.75" customHeight="1">
      <c r="A27" s="95" t="s">
        <v>124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7"/>
    </row>
    <row r="28" spans="1:20" ht="25.5">
      <c r="A28" s="59" t="s">
        <v>5</v>
      </c>
      <c r="B28" s="59"/>
      <c r="C28" s="59"/>
      <c r="D28" s="9">
        <v>25</v>
      </c>
      <c r="E28" s="9">
        <v>5</v>
      </c>
      <c r="F28" s="9">
        <v>16</v>
      </c>
      <c r="G28" s="9">
        <f>D28-E28-F28</f>
        <v>4</v>
      </c>
      <c r="H28" s="9" t="s">
        <v>104</v>
      </c>
      <c r="I28" s="9">
        <v>20</v>
      </c>
      <c r="J28" s="9"/>
      <c r="K28" s="9"/>
      <c r="L28" s="9">
        <v>7</v>
      </c>
      <c r="M28" s="9">
        <v>1.2</v>
      </c>
      <c r="N28" s="9">
        <v>132</v>
      </c>
      <c r="O28" s="9">
        <v>63.28</v>
      </c>
      <c r="P28" s="9">
        <v>25</v>
      </c>
      <c r="Q28" s="9">
        <v>1</v>
      </c>
      <c r="R28" s="48"/>
      <c r="S28" s="42">
        <v>6.63</v>
      </c>
      <c r="T28" s="42">
        <v>1.1</v>
      </c>
    </row>
    <row r="29" spans="1:20" ht="25.5" customHeight="1">
      <c r="A29" s="59" t="s">
        <v>56</v>
      </c>
      <c r="B29" s="59"/>
      <c r="C29" s="59"/>
      <c r="D29" s="9">
        <v>20</v>
      </c>
      <c r="E29" s="9">
        <v>4</v>
      </c>
      <c r="F29" s="9">
        <v>13</v>
      </c>
      <c r="G29" s="9">
        <f>D29-E29-F29</f>
        <v>3</v>
      </c>
      <c r="H29" s="9" t="s">
        <v>105</v>
      </c>
      <c r="I29" s="9">
        <v>15</v>
      </c>
      <c r="J29" s="9">
        <v>1</v>
      </c>
      <c r="K29" s="9"/>
      <c r="L29" s="9">
        <v>7.5</v>
      </c>
      <c r="M29" s="9">
        <v>1.2</v>
      </c>
      <c r="N29" s="9">
        <v>153</v>
      </c>
      <c r="O29" s="9">
        <v>51.37</v>
      </c>
      <c r="P29" s="9">
        <v>18</v>
      </c>
      <c r="Q29" s="15">
        <v>3</v>
      </c>
      <c r="R29" s="48"/>
      <c r="S29" s="42">
        <v>4.36</v>
      </c>
      <c r="T29" s="42">
        <v>1.1</v>
      </c>
    </row>
    <row r="30" spans="1:20" ht="17.25" customHeight="1">
      <c r="A30" s="59" t="s">
        <v>10</v>
      </c>
      <c r="B30" s="59"/>
      <c r="C30" s="59"/>
      <c r="D30" s="9">
        <f>SUM(D28:D29)</f>
        <v>45</v>
      </c>
      <c r="E30" s="9">
        <f>SUM(E28:E29)</f>
        <v>9</v>
      </c>
      <c r="F30" s="9">
        <f>SUM(F28:F29)</f>
        <v>29</v>
      </c>
      <c r="G30" s="9">
        <f>D30-E30-F30</f>
        <v>7</v>
      </c>
      <c r="H30" s="9" t="s">
        <v>117</v>
      </c>
      <c r="I30" s="9">
        <f>SUM(I28:I29)</f>
        <v>35</v>
      </c>
      <c r="J30" s="9">
        <f>SUM(J28:J29)</f>
        <v>1</v>
      </c>
      <c r="K30" s="9"/>
      <c r="L30" s="9">
        <v>7.25</v>
      </c>
      <c r="M30" s="9">
        <v>1.2</v>
      </c>
      <c r="N30" s="9"/>
      <c r="O30" s="9">
        <v>58.3</v>
      </c>
      <c r="P30" s="9">
        <f>SUM(P28:P29)</f>
        <v>43</v>
      </c>
      <c r="Q30" s="9">
        <f>SUM(Q28:Q29)</f>
        <v>4</v>
      </c>
      <c r="R30" s="48"/>
      <c r="S30" s="42">
        <v>5.5</v>
      </c>
      <c r="T30" s="42">
        <v>1.1</v>
      </c>
    </row>
    <row r="31" spans="1:20" ht="15.75" customHeight="1">
      <c r="A31" s="95" t="s">
        <v>11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7"/>
    </row>
    <row r="32" spans="1:20" ht="30.75" customHeight="1">
      <c r="A32" s="79" t="s">
        <v>79</v>
      </c>
      <c r="B32" s="80"/>
      <c r="C32" s="81"/>
      <c r="D32" s="9">
        <v>10</v>
      </c>
      <c r="E32" s="9">
        <v>1</v>
      </c>
      <c r="F32" s="9">
        <v>8</v>
      </c>
      <c r="G32" s="9">
        <f>D32-E32-F32</f>
        <v>1</v>
      </c>
      <c r="H32" s="9" t="s">
        <v>112</v>
      </c>
      <c r="I32" s="9">
        <v>8</v>
      </c>
      <c r="J32" s="9">
        <v>1</v>
      </c>
      <c r="K32" s="9"/>
      <c r="L32" s="9">
        <v>17.4</v>
      </c>
      <c r="M32" s="9">
        <v>1.4</v>
      </c>
      <c r="N32" s="9">
        <v>148</v>
      </c>
      <c r="O32" s="9">
        <v>65.94</v>
      </c>
      <c r="P32" s="9">
        <v>6</v>
      </c>
      <c r="Q32" s="9">
        <v>1</v>
      </c>
      <c r="R32" s="48"/>
      <c r="S32" s="42">
        <v>16.38</v>
      </c>
      <c r="T32" s="42">
        <v>1.3</v>
      </c>
    </row>
    <row r="33" spans="1:20" ht="26.25" customHeight="1">
      <c r="A33" s="79" t="s">
        <v>78</v>
      </c>
      <c r="B33" s="80"/>
      <c r="C33" s="81"/>
      <c r="D33" s="9">
        <v>10</v>
      </c>
      <c r="E33" s="9">
        <v>3</v>
      </c>
      <c r="F33" s="9">
        <v>6</v>
      </c>
      <c r="G33" s="9">
        <f>D33-E33-F33</f>
        <v>1</v>
      </c>
      <c r="H33" s="9" t="s">
        <v>111</v>
      </c>
      <c r="I33" s="9">
        <v>6</v>
      </c>
      <c r="J33" s="9">
        <v>1</v>
      </c>
      <c r="K33" s="9"/>
      <c r="L33" s="9">
        <v>22.6</v>
      </c>
      <c r="M33" s="9">
        <v>1.3</v>
      </c>
      <c r="N33" s="9">
        <v>168</v>
      </c>
      <c r="O33" s="9">
        <v>65.5</v>
      </c>
      <c r="P33" s="9">
        <v>8</v>
      </c>
      <c r="Q33" s="48"/>
      <c r="R33" s="48"/>
      <c r="S33" s="42">
        <v>10.82</v>
      </c>
      <c r="T33" s="42">
        <v>1</v>
      </c>
    </row>
    <row r="34" spans="1:20" ht="30.75" customHeight="1">
      <c r="A34" s="79" t="s">
        <v>77</v>
      </c>
      <c r="B34" s="80"/>
      <c r="C34" s="81"/>
      <c r="D34" s="9">
        <v>10</v>
      </c>
      <c r="E34" s="9">
        <v>2</v>
      </c>
      <c r="F34" s="9">
        <v>7</v>
      </c>
      <c r="G34" s="9">
        <f>D34-E34-F34</f>
        <v>1</v>
      </c>
      <c r="H34" s="9" t="s">
        <v>113</v>
      </c>
      <c r="I34" s="9">
        <v>5</v>
      </c>
      <c r="J34" s="9">
        <v>3</v>
      </c>
      <c r="K34" s="9"/>
      <c r="L34" s="9">
        <v>37.9</v>
      </c>
      <c r="M34" s="26">
        <v>1.1</v>
      </c>
      <c r="N34" s="26">
        <v>154</v>
      </c>
      <c r="O34" s="26">
        <v>67.04</v>
      </c>
      <c r="P34" s="9">
        <v>9</v>
      </c>
      <c r="Q34" s="48"/>
      <c r="R34" s="48"/>
      <c r="S34" s="42">
        <v>16.1</v>
      </c>
      <c r="T34" s="42">
        <v>1.1</v>
      </c>
    </row>
    <row r="35" spans="1:20" ht="25.5">
      <c r="A35" s="116" t="s">
        <v>12</v>
      </c>
      <c r="B35" s="117"/>
      <c r="C35" s="118"/>
      <c r="D35" s="15">
        <f>SUM(D32:D34)</f>
        <v>30</v>
      </c>
      <c r="E35" s="15">
        <f>SUM(E32:E34)</f>
        <v>6</v>
      </c>
      <c r="F35" s="9">
        <f>F32+F33+F34</f>
        <v>21</v>
      </c>
      <c r="G35" s="9">
        <f>D35-E35-F35</f>
        <v>3</v>
      </c>
      <c r="H35" s="9" t="s">
        <v>118</v>
      </c>
      <c r="I35" s="9">
        <f>SUM(I32:I34)</f>
        <v>19</v>
      </c>
      <c r="J35" s="9">
        <f>SUM(J32:J34)</f>
        <v>5</v>
      </c>
      <c r="K35" s="9"/>
      <c r="L35" s="9">
        <v>25.97</v>
      </c>
      <c r="M35" s="9">
        <v>1.3</v>
      </c>
      <c r="N35" s="9"/>
      <c r="O35" s="9">
        <v>66</v>
      </c>
      <c r="P35" s="9">
        <f>SUM(P32:P34)</f>
        <v>23</v>
      </c>
      <c r="Q35" s="9">
        <f>SUM(Q32:Q34)</f>
        <v>1</v>
      </c>
      <c r="R35" s="48"/>
      <c r="S35" s="42">
        <v>14.4</v>
      </c>
      <c r="T35" s="42">
        <v>1.1</v>
      </c>
    </row>
    <row r="36" spans="1:20" ht="15.75" customHeight="1">
      <c r="A36" s="99" t="s">
        <v>7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1"/>
    </row>
    <row r="37" spans="1:20" ht="25.5">
      <c r="A37" s="59" t="s">
        <v>24</v>
      </c>
      <c r="B37" s="82"/>
      <c r="C37" s="82"/>
      <c r="D37" s="9">
        <v>20</v>
      </c>
      <c r="E37" s="9">
        <v>3</v>
      </c>
      <c r="F37" s="9">
        <v>14</v>
      </c>
      <c r="G37" s="9">
        <f>D37-E37-F37</f>
        <v>3</v>
      </c>
      <c r="H37" s="9" t="s">
        <v>106</v>
      </c>
      <c r="I37" s="9">
        <v>17</v>
      </c>
      <c r="J37" s="9"/>
      <c r="K37" s="9"/>
      <c r="L37" s="9">
        <v>11.2</v>
      </c>
      <c r="M37" s="9">
        <v>1.1</v>
      </c>
      <c r="N37" s="9">
        <v>161</v>
      </c>
      <c r="O37" s="9">
        <v>58.45</v>
      </c>
      <c r="P37" s="9">
        <v>22</v>
      </c>
      <c r="Q37" s="48"/>
      <c r="R37" s="48"/>
      <c r="S37" s="9">
        <v>3.8</v>
      </c>
      <c r="T37" s="9">
        <v>1.3</v>
      </c>
    </row>
    <row r="38" spans="1:20" ht="15.75" customHeight="1">
      <c r="A38" s="95" t="s">
        <v>9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7"/>
    </row>
    <row r="39" spans="1:20" ht="30.75" customHeight="1">
      <c r="A39" s="59" t="s">
        <v>80</v>
      </c>
      <c r="B39" s="59"/>
      <c r="C39" s="59"/>
      <c r="D39" s="9">
        <v>25</v>
      </c>
      <c r="E39" s="15"/>
      <c r="F39" s="9">
        <v>20</v>
      </c>
      <c r="G39" s="9">
        <f>D39-E39-F39</f>
        <v>5</v>
      </c>
      <c r="H39" s="9">
        <v>61.07</v>
      </c>
      <c r="I39" s="9">
        <v>22</v>
      </c>
      <c r="J39" s="9">
        <v>3</v>
      </c>
      <c r="K39" s="9"/>
      <c r="L39" s="9">
        <v>2.74</v>
      </c>
      <c r="M39" s="9">
        <v>1.04</v>
      </c>
      <c r="N39" s="9">
        <v>153</v>
      </c>
      <c r="O39" s="48"/>
      <c r="P39" s="48"/>
      <c r="Q39" s="48"/>
      <c r="R39" s="48"/>
      <c r="S39" s="48"/>
      <c r="T39" s="48"/>
    </row>
    <row r="40" spans="1:20" ht="15.75" customHeight="1">
      <c r="A40" s="95" t="s">
        <v>45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7"/>
    </row>
    <row r="41" spans="1:20" ht="24.75" customHeight="1">
      <c r="A41" s="59" t="s">
        <v>125</v>
      </c>
      <c r="B41" s="82"/>
      <c r="C41" s="82"/>
      <c r="D41" s="9">
        <v>8</v>
      </c>
      <c r="E41" s="9">
        <v>1</v>
      </c>
      <c r="F41" s="9">
        <v>6</v>
      </c>
      <c r="G41" s="9">
        <f>D41-E41-F41</f>
        <v>1</v>
      </c>
      <c r="H41" s="9" t="s">
        <v>101</v>
      </c>
      <c r="I41" s="9">
        <v>7</v>
      </c>
      <c r="J41" s="9"/>
      <c r="K41" s="42"/>
      <c r="L41" s="42">
        <v>20.86</v>
      </c>
      <c r="M41" s="42">
        <v>1</v>
      </c>
      <c r="N41" s="42">
        <v>183</v>
      </c>
      <c r="O41" s="9">
        <v>69.75</v>
      </c>
      <c r="P41" s="9">
        <v>4</v>
      </c>
      <c r="Q41" s="48"/>
      <c r="R41" s="48"/>
      <c r="S41" s="42">
        <v>17.8</v>
      </c>
      <c r="T41" s="42">
        <v>1</v>
      </c>
    </row>
    <row r="42" spans="1:20" ht="15.75" customHeight="1">
      <c r="A42" s="95" t="s">
        <v>3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7"/>
    </row>
    <row r="43" spans="1:20" ht="25.5">
      <c r="A43" s="59" t="s">
        <v>63</v>
      </c>
      <c r="B43" s="91"/>
      <c r="C43" s="91"/>
      <c r="D43" s="15">
        <v>10</v>
      </c>
      <c r="E43" s="15">
        <v>1</v>
      </c>
      <c r="F43" s="18">
        <v>8</v>
      </c>
      <c r="G43" s="18">
        <f>D43-E43-F43</f>
        <v>1</v>
      </c>
      <c r="H43" s="9" t="s">
        <v>110</v>
      </c>
      <c r="I43" s="9">
        <v>6</v>
      </c>
      <c r="J43" s="9">
        <v>3</v>
      </c>
      <c r="K43" s="9"/>
      <c r="L43" s="22">
        <v>32.1</v>
      </c>
      <c r="M43" s="22">
        <v>1.2</v>
      </c>
      <c r="N43" s="22">
        <v>203</v>
      </c>
      <c r="O43" s="9">
        <v>69.98</v>
      </c>
      <c r="P43" s="23">
        <v>17</v>
      </c>
      <c r="Q43" s="9">
        <v>2</v>
      </c>
      <c r="R43" s="48"/>
      <c r="S43" s="42">
        <v>9.88</v>
      </c>
      <c r="T43" s="42">
        <v>1</v>
      </c>
    </row>
    <row r="44" spans="1:20" ht="15.75" customHeight="1">
      <c r="A44" s="95" t="s">
        <v>14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7"/>
    </row>
    <row r="45" spans="1:20" ht="33" customHeight="1">
      <c r="A45" s="59" t="s">
        <v>81</v>
      </c>
      <c r="B45" s="60"/>
      <c r="C45" s="60"/>
      <c r="D45" s="15">
        <v>10</v>
      </c>
      <c r="E45" s="15">
        <v>2</v>
      </c>
      <c r="F45" s="18">
        <v>7</v>
      </c>
      <c r="G45" s="18">
        <f>D45-E45-F45</f>
        <v>1</v>
      </c>
      <c r="H45" s="9" t="s">
        <v>102</v>
      </c>
      <c r="I45" s="9">
        <v>8</v>
      </c>
      <c r="J45" s="9"/>
      <c r="K45" s="9"/>
      <c r="L45" s="9">
        <v>13.8</v>
      </c>
      <c r="M45" s="9">
        <v>1.1</v>
      </c>
      <c r="N45" s="9">
        <v>137</v>
      </c>
      <c r="O45" s="9">
        <v>65.33</v>
      </c>
      <c r="P45" s="9">
        <v>10</v>
      </c>
      <c r="Q45" s="9">
        <v>1</v>
      </c>
      <c r="R45" s="48"/>
      <c r="S45" s="42">
        <v>7.62</v>
      </c>
      <c r="T45" s="42">
        <v>1</v>
      </c>
    </row>
    <row r="46" spans="1:20" ht="25.5">
      <c r="A46" s="55" t="s">
        <v>15</v>
      </c>
      <c r="B46" s="55"/>
      <c r="C46" s="55"/>
      <c r="D46" s="15">
        <f>D9+D26+D30+D35+D37+D39+D41+D43+D45</f>
        <v>538</v>
      </c>
      <c r="E46" s="15">
        <f>E9+E26+E30+E35+E37+E39+E41+E43+E45</f>
        <v>122</v>
      </c>
      <c r="F46" s="15">
        <f>F9+F26+F30+F35+F37+F39+F41+F43+F45</f>
        <v>341</v>
      </c>
      <c r="G46" s="15">
        <f>G9+G26+G30+G35+G37+G39+G41+G43+G45</f>
        <v>75</v>
      </c>
      <c r="H46" s="9" t="s">
        <v>123</v>
      </c>
      <c r="I46" s="15">
        <f>I9+I26+I30+I35+I37+I39+I41+I43+I45</f>
        <v>366</v>
      </c>
      <c r="J46" s="15">
        <f>J9+J26+J30+J35+J37+J39+J41+J43+J45</f>
        <v>28</v>
      </c>
      <c r="K46" s="15">
        <f>K9+K26+K30+K35+K37+K39+K41+K43+K45</f>
        <v>22</v>
      </c>
      <c r="L46" s="9" t="s">
        <v>126</v>
      </c>
      <c r="M46" s="9">
        <v>1.2</v>
      </c>
      <c r="N46" s="9"/>
      <c r="O46" s="9">
        <v>67.04</v>
      </c>
      <c r="P46" s="48"/>
      <c r="Q46" s="48"/>
      <c r="R46" s="48"/>
      <c r="S46" s="42">
        <v>8.5</v>
      </c>
      <c r="T46" s="42">
        <v>1.1</v>
      </c>
    </row>
  </sheetData>
  <sheetProtection/>
  <mergeCells count="62">
    <mergeCell ref="E2:E7"/>
    <mergeCell ref="G2:G7"/>
    <mergeCell ref="H2:K2"/>
    <mergeCell ref="O2:R2"/>
    <mergeCell ref="O3:R4"/>
    <mergeCell ref="O5:O7"/>
    <mergeCell ref="P5:P7"/>
    <mergeCell ref="R5:R7"/>
    <mergeCell ref="Q5:Q7"/>
    <mergeCell ref="H3:K4"/>
    <mergeCell ref="J5:J7"/>
    <mergeCell ref="L2:L7"/>
    <mergeCell ref="K5:K7"/>
    <mergeCell ref="S2:S7"/>
    <mergeCell ref="I5:I7"/>
    <mergeCell ref="N2:N7"/>
    <mergeCell ref="A23:C23"/>
    <mergeCell ref="A12:C12"/>
    <mergeCell ref="A13:C13"/>
    <mergeCell ref="A14:C14"/>
    <mergeCell ref="A15:C15"/>
    <mergeCell ref="D2:D7"/>
    <mergeCell ref="A22:C22"/>
    <mergeCell ref="A20:C20"/>
    <mergeCell ref="A21:C21"/>
    <mergeCell ref="F2:F7"/>
    <mergeCell ref="H5:H7"/>
    <mergeCell ref="A2:C7"/>
    <mergeCell ref="A31:T31"/>
    <mergeCell ref="A16:C16"/>
    <mergeCell ref="A17:C17"/>
    <mergeCell ref="A28:C28"/>
    <mergeCell ref="A24:C24"/>
    <mergeCell ref="A25:C25"/>
    <mergeCell ref="A26:C26"/>
    <mergeCell ref="A30:C30"/>
    <mergeCell ref="A29:C29"/>
    <mergeCell ref="A45:C45"/>
    <mergeCell ref="A46:C46"/>
    <mergeCell ref="A37:C37"/>
    <mergeCell ref="A39:C39"/>
    <mergeCell ref="A41:C41"/>
    <mergeCell ref="A34:C34"/>
    <mergeCell ref="A44:T44"/>
    <mergeCell ref="A43:C43"/>
    <mergeCell ref="A38:T38"/>
    <mergeCell ref="A40:T40"/>
    <mergeCell ref="A42:T42"/>
    <mergeCell ref="A35:C35"/>
    <mergeCell ref="A1:T1"/>
    <mergeCell ref="T2:T7"/>
    <mergeCell ref="M2:M7"/>
    <mergeCell ref="A8:T8"/>
    <mergeCell ref="A10:T10"/>
    <mergeCell ref="A27:T27"/>
    <mergeCell ref="A32:C32"/>
    <mergeCell ref="A33:C33"/>
    <mergeCell ref="A36:T36"/>
    <mergeCell ref="A18:C18"/>
    <mergeCell ref="A19:C19"/>
    <mergeCell ref="A9:C9"/>
    <mergeCell ref="A11:C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Алеев Фарид Талгатович</cp:lastModifiedBy>
  <cp:lastPrinted>2016-10-01T12:09:38Z</cp:lastPrinted>
  <dcterms:created xsi:type="dcterms:W3CDTF">2010-06-04T06:42:46Z</dcterms:created>
  <dcterms:modified xsi:type="dcterms:W3CDTF">2016-10-04T11:42:48Z</dcterms:modified>
  <cp:category/>
  <cp:version/>
  <cp:contentType/>
  <cp:contentStatus/>
</cp:coreProperties>
</file>